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N:\Учебный центр\Семинары 2026\"/>
    </mc:Choice>
  </mc:AlternateContent>
  <bookViews>
    <workbookView xWindow="0" yWindow="0" windowWidth="17250" windowHeight="7155" tabRatio="383"/>
  </bookViews>
  <sheets>
    <sheet name="REQUEST" sheetId="1" r:id="rId1"/>
    <sheet name="План-график" sheetId="6" state="hidden" r:id="rId2"/>
    <sheet name="S" sheetId="2" state="hidden" r:id="rId3"/>
    <sheet name="F" sheetId="5" state="hidden" r:id="rId4"/>
  </sheets>
  <definedNames>
    <definedName name="_xlnm.Print_Area" localSheetId="0">REQUEST!$A$4:$L$65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E35" i="1" l="1"/>
  <c r="AO6" i="5" l="1"/>
  <c r="AP6" i="5"/>
  <c r="B22" i="5"/>
  <c r="P22" i="5" s="1"/>
  <c r="B23" i="5"/>
  <c r="P23" i="5" s="1"/>
  <c r="B24" i="5"/>
  <c r="M24" i="5" s="1"/>
  <c r="B25" i="5"/>
  <c r="P25" i="5" s="1"/>
  <c r="K23" i="5"/>
  <c r="K24" i="5"/>
  <c r="K25" i="5"/>
  <c r="K26" i="5"/>
  <c r="K27" i="5"/>
  <c r="K28" i="5"/>
  <c r="K29" i="5"/>
  <c r="K30" i="5"/>
  <c r="K31" i="5"/>
  <c r="K22" i="5"/>
  <c r="M6" i="5"/>
  <c r="D22" i="5"/>
  <c r="E22" i="5"/>
  <c r="F22" i="5"/>
  <c r="H22" i="5"/>
  <c r="I22" i="5"/>
  <c r="AD6" i="5"/>
  <c r="N6" i="5"/>
  <c r="P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N6" i="5"/>
  <c r="AM6" i="5"/>
  <c r="AL6" i="5"/>
  <c r="AK6" i="5"/>
  <c r="AJ6" i="5"/>
  <c r="AI6" i="5"/>
  <c r="AH6" i="5"/>
  <c r="AG6" i="5"/>
  <c r="AV6" i="5"/>
  <c r="AU6" i="5"/>
  <c r="AT6" i="5"/>
  <c r="AS6" i="5"/>
  <c r="AR6" i="5"/>
  <c r="AQ6" i="5"/>
  <c r="AB6" i="5"/>
  <c r="AC6" i="5" s="1"/>
  <c r="X6" i="5"/>
  <c r="AA6" i="5" s="1"/>
  <c r="W6" i="5"/>
  <c r="Z6" i="5" s="1"/>
  <c r="V6" i="5"/>
  <c r="Y6" i="5" s="1"/>
  <c r="R6" i="5"/>
  <c r="S6" i="5" s="1"/>
  <c r="E6" i="5" s="1"/>
  <c r="B39" i="5"/>
  <c r="B38" i="5"/>
  <c r="B37" i="5"/>
  <c r="B36" i="5"/>
  <c r="B35" i="5"/>
  <c r="A34" i="5"/>
  <c r="A20" i="5"/>
  <c r="I23" i="5"/>
  <c r="I24" i="5"/>
  <c r="I25" i="5"/>
  <c r="I26" i="5"/>
  <c r="I27" i="5"/>
  <c r="I28" i="5"/>
  <c r="I29" i="5"/>
  <c r="I30" i="5"/>
  <c r="I31" i="5"/>
  <c r="H23" i="5"/>
  <c r="H24" i="5"/>
  <c r="H25" i="5"/>
  <c r="H26" i="5"/>
  <c r="H27" i="5"/>
  <c r="H28" i="5"/>
  <c r="H29" i="5"/>
  <c r="H30" i="5"/>
  <c r="H31" i="5"/>
  <c r="F23" i="5"/>
  <c r="D23" i="5"/>
  <c r="E23" i="5"/>
  <c r="F24" i="5"/>
  <c r="F25" i="5"/>
  <c r="F26" i="5"/>
  <c r="F27" i="5"/>
  <c r="F28" i="5"/>
  <c r="F29" i="5"/>
  <c r="F30" i="5"/>
  <c r="F31" i="5"/>
  <c r="E24" i="5"/>
  <c r="E25" i="5"/>
  <c r="E26" i="5"/>
  <c r="E27" i="5"/>
  <c r="E28" i="5"/>
  <c r="E29" i="5"/>
  <c r="E30" i="5"/>
  <c r="E31" i="5"/>
  <c r="D24" i="5"/>
  <c r="D25" i="5"/>
  <c r="D26" i="5"/>
  <c r="D27" i="5"/>
  <c r="D28" i="5"/>
  <c r="D29" i="5"/>
  <c r="D30" i="5"/>
  <c r="D31" i="5"/>
  <c r="B26" i="5"/>
  <c r="P26" i="5" s="1"/>
  <c r="B27" i="5"/>
  <c r="P27" i="5" s="1"/>
  <c r="B28" i="5"/>
  <c r="M28" i="5" s="1"/>
  <c r="B29" i="5"/>
  <c r="P29" i="5" s="1"/>
  <c r="B30" i="5"/>
  <c r="P30" i="5" s="1"/>
  <c r="B31" i="5"/>
  <c r="P31" i="5" s="1"/>
  <c r="O6" i="5"/>
  <c r="L6" i="5"/>
  <c r="K6" i="5"/>
  <c r="J6" i="5"/>
  <c r="I6" i="5"/>
  <c r="H6" i="5"/>
  <c r="G6" i="5"/>
  <c r="F6" i="5"/>
  <c r="U6" i="5"/>
  <c r="T6" i="5"/>
  <c r="T7" i="5" s="1"/>
  <c r="C6" i="5"/>
  <c r="M23" i="5" l="1"/>
  <c r="M40" i="5"/>
  <c r="M42" i="5"/>
  <c r="M41" i="5"/>
  <c r="M38" i="5"/>
  <c r="M25" i="5"/>
  <c r="M36" i="5"/>
  <c r="D13" i="5"/>
  <c r="P28" i="5"/>
  <c r="M44" i="5"/>
  <c r="M31" i="5"/>
  <c r="M35" i="5"/>
  <c r="M27" i="5"/>
  <c r="M29" i="5"/>
  <c r="D14" i="5"/>
  <c r="M39" i="5"/>
  <c r="M37" i="5"/>
  <c r="M43" i="5"/>
  <c r="M26" i="5"/>
  <c r="M22" i="5"/>
  <c r="P24" i="5"/>
  <c r="M33" i="5" s="1"/>
  <c r="BM6" i="5" s="1"/>
  <c r="M30" i="5"/>
  <c r="M45" i="5" l="1"/>
  <c r="D12" i="5" s="1"/>
  <c r="M32" i="5"/>
  <c r="D9" i="5" s="1"/>
  <c r="BL6" i="5" s="1"/>
</calcChain>
</file>

<file path=xl/sharedStrings.xml><?xml version="1.0" encoding="utf-8"?>
<sst xmlns="http://schemas.openxmlformats.org/spreadsheetml/2006/main" count="555" uniqueCount="297">
  <si>
    <t>№ п/п</t>
  </si>
  <si>
    <t>Сокращенное наименование организации</t>
  </si>
  <si>
    <t>ИНН</t>
  </si>
  <si>
    <t>КПП</t>
  </si>
  <si>
    <t>Номер расчетного счета</t>
  </si>
  <si>
    <t>Номер корреспондентского счета</t>
  </si>
  <si>
    <t>БИК</t>
  </si>
  <si>
    <t>Дата семинара</t>
  </si>
  <si>
    <t>Тема семинара</t>
  </si>
  <si>
    <t>Фамилия</t>
  </si>
  <si>
    <t xml:space="preserve">Имя </t>
  </si>
  <si>
    <t>Отчество</t>
  </si>
  <si>
    <t>Должность</t>
  </si>
  <si>
    <t>Контактный телефон</t>
  </si>
  <si>
    <t>Адрес электронной почты</t>
  </si>
  <si>
    <t>Почтовый индекс</t>
  </si>
  <si>
    <t>Номер дома</t>
  </si>
  <si>
    <t>Название республики, края, области, автономного округа или автономной области</t>
  </si>
  <si>
    <t>Название района</t>
  </si>
  <si>
    <t>Название улицы</t>
  </si>
  <si>
    <t>Номер корпуса, строения, владения</t>
  </si>
  <si>
    <t>Местонахождение банка</t>
  </si>
  <si>
    <t>ОГРН</t>
  </si>
  <si>
    <t>ОКВЭД</t>
  </si>
  <si>
    <t>ОКПО</t>
  </si>
  <si>
    <t>ОКАТО</t>
  </si>
  <si>
    <t>Полное наименование банка</t>
  </si>
  <si>
    <t>3.</t>
  </si>
  <si>
    <t>4.</t>
  </si>
  <si>
    <t>5.</t>
  </si>
  <si>
    <t>6.</t>
  </si>
  <si>
    <t>7.</t>
  </si>
  <si>
    <t>8.</t>
  </si>
  <si>
    <t xml:space="preserve">Являетесь ли Вы нашим клиентом? </t>
  </si>
  <si>
    <t>2.</t>
  </si>
  <si>
    <t>Полное наименование организации</t>
  </si>
  <si>
    <t>1. Основные данные об организации</t>
  </si>
  <si>
    <t>2. Реквизиты организации</t>
  </si>
  <si>
    <t>В случае, если почтовый адрес совпадает с юридическим, поле "Почтовый адрес" не заполняется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</si>
  <si>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</si>
  <si>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</si>
  <si>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</si>
  <si>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</si>
  <si>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</si>
  <si>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</si>
  <si>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</si>
  <si>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</si>
  <si>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</si>
  <si>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</si>
  <si>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</si>
  <si>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</si>
  <si>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</si>
  <si>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</si>
  <si>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</si>
  <si>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Самарский филиал</t>
  </si>
  <si>
    <t>Саратовский филиал</t>
  </si>
  <si>
    <t>Красноярский филиал</t>
  </si>
  <si>
    <t>Ханты-Мансийский филиал</t>
  </si>
  <si>
    <t>ЦА и филиалы ГГЭ</t>
  </si>
  <si>
    <t>26.</t>
  </si>
  <si>
    <t>Форма опроса</t>
  </si>
  <si>
    <t>Нет</t>
  </si>
  <si>
    <t>Юридический адрес 
(адрес для выставления счета)</t>
  </si>
  <si>
    <t>Почтовый адрес 
(адрес для корреспонденции)</t>
  </si>
  <si>
    <t>Форма оплаты</t>
  </si>
  <si>
    <t>27.</t>
  </si>
  <si>
    <t>28.</t>
  </si>
  <si>
    <t>1.</t>
  </si>
  <si>
    <t>Номер офиса, а/я и др.</t>
  </si>
  <si>
    <t>Иные реквизиты, которые Вам необходимо внести в договор</t>
  </si>
  <si>
    <t>В Учебный центр
ФАУ «Главгосэкспертиза России»</t>
  </si>
  <si>
    <t>Основные данные об участнике</t>
  </si>
  <si>
    <t>Главное</t>
  </si>
  <si>
    <t>Основные данные об организации</t>
  </si>
  <si>
    <t>Организация</t>
  </si>
  <si>
    <t>Имя</t>
  </si>
  <si>
    <t>Иные реквизиты</t>
  </si>
  <si>
    <t>Количество участников</t>
  </si>
  <si>
    <t>Банковские реквизиты</t>
  </si>
  <si>
    <t>Название населенного пункта (города, поселка, деревни и т. п.)</t>
  </si>
  <si>
    <t>Да</t>
  </si>
  <si>
    <t>Данные об организации</t>
  </si>
  <si>
    <t>Юридический адрес</t>
  </si>
  <si>
    <t>Почтовый адрес</t>
  </si>
  <si>
    <t>Адреса организации</t>
  </si>
  <si>
    <t>Подписант заявки</t>
  </si>
  <si>
    <t>Клиент (да/нет)</t>
  </si>
  <si>
    <t>Телефон</t>
  </si>
  <si>
    <t>Место участия</t>
  </si>
  <si>
    <t>Документ, подтверждающий полномочие</t>
  </si>
  <si>
    <t>Юридический и почтовый адрес совпадают</t>
  </si>
  <si>
    <r>
      <t xml:space="preserve">Номер дома
</t>
    </r>
    <r>
      <rPr>
        <b/>
        <i/>
        <sz val="12"/>
        <color rgb="FF0070C0"/>
        <rFont val="Times New Roman"/>
        <family val="1"/>
        <charset val="204"/>
      </rPr>
      <t>(напр., д. 17)</t>
    </r>
  </si>
  <si>
    <r>
      <t xml:space="preserve">Номер корпуса, строения, владения
</t>
    </r>
    <r>
      <rPr>
        <b/>
        <i/>
        <sz val="12"/>
        <color rgb="FF0070C0"/>
        <rFont val="Times New Roman"/>
        <family val="1"/>
        <charset val="204"/>
      </rPr>
      <t>(напр., стр. 1)</t>
    </r>
  </si>
  <si>
    <r>
      <t xml:space="preserve">Номер офиса, а/я и др.
</t>
    </r>
    <r>
      <rPr>
        <b/>
        <i/>
        <sz val="12"/>
        <color rgb="FF0070C0"/>
        <rFont val="Times New Roman"/>
        <family val="1"/>
        <charset val="204"/>
      </rPr>
      <t>(напр., оф. 7)</t>
    </r>
  </si>
  <si>
    <t>ОКТМО</t>
  </si>
  <si>
    <t>Способ оплаты</t>
  </si>
  <si>
    <t>Проверка 
ИНН</t>
  </si>
  <si>
    <t>Дата получения заявки</t>
  </si>
  <si>
    <t>ID (сайт)</t>
  </si>
  <si>
    <r>
      <t xml:space="preserve">Фамилия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</si>
  <si>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Имя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</si>
  <si>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Отчество
</t>
    </r>
    <r>
      <rPr>
        <b/>
        <sz val="8"/>
        <color theme="1"/>
        <rFont val="Arial"/>
        <family val="2"/>
        <charset val="204"/>
      </rPr>
      <t>в родительном падеже</t>
    </r>
  </si>
  <si>
    <r>
      <t xml:space="preserve">Должность
</t>
    </r>
    <r>
      <rPr>
        <b/>
        <sz val="8"/>
        <color theme="1"/>
        <rFont val="Arial"/>
        <family val="2"/>
        <charset val="204"/>
      </rPr>
      <t>в родительном падеже</t>
    </r>
  </si>
  <si>
    <t>21.</t>
  </si>
  <si>
    <t>22.</t>
  </si>
  <si>
    <t>Итог:</t>
  </si>
  <si>
    <t>Цветом выделены поля, обязательные для заполнения</t>
  </si>
  <si>
    <t>УЧАСТНИКИ СЕМИНАРА - ДЛЯ ДОГОВОРА</t>
  </si>
  <si>
    <t>Данные для договора (предварительные)</t>
  </si>
  <si>
    <t>Данные для счета (предварительные)</t>
  </si>
  <si>
    <t>ФИО участников:</t>
  </si>
  <si>
    <t xml:space="preserve">ФИО участников: </t>
  </si>
  <si>
    <t>ДАННЫЕ ДЛЯ БУХГАЛТЕРИИ</t>
  </si>
  <si>
    <t>Юридический адрес:</t>
  </si>
  <si>
    <t>Фактический адрес:</t>
  </si>
  <si>
    <t>Участники</t>
  </si>
  <si>
    <t>Если Вы заполняли и отправляли нам данную форму ранее, и реквизиты организации с тех пор не изменились, щелкните на поле и выберите из выпадающего списка "ДА"</t>
  </si>
  <si>
    <t>При выборе даты из списка тема семинара выбирается автоматически</t>
  </si>
  <si>
    <t>Выберите дату из выпадающего списка или введите вручную</t>
  </si>
  <si>
    <t xml:space="preserve">Действует НА ОСНОВАНИИ:
 (наименование документа в родительном падеже, например: Устава, 
Доверенности №__ от «__» ________ 20__ г., 
Приказа № ____ от «__» ________ 20__ г. и др.) </t>
  </si>
  <si>
    <t>Выберите способ оплаты из выпадающего списка</t>
  </si>
  <si>
    <t>Выберите место участия из выпадающего списка</t>
  </si>
  <si>
    <t>ФАУ «Главгосэкспертиза России» несёт ответственность за сохранность указанных персональных данных (в соответствии с Политикой в отношении обработки персональных данных ФАУ «Главгосэкспертиза России»).</t>
  </si>
  <si>
    <t>Выберете количество участников из выпадающего списка или введите вручную</t>
  </si>
  <si>
    <r>
      <t xml:space="preserve">Название населенного пункта (города, поселка, деревни и т. п.)
</t>
    </r>
    <r>
      <rPr>
        <b/>
        <i/>
        <sz val="12"/>
        <color rgb="FF0070C0"/>
        <rFont val="Times New Roman"/>
        <family val="1"/>
        <charset val="204"/>
      </rPr>
      <t>(напр., г. Москва)</t>
    </r>
  </si>
  <si>
    <r>
      <t xml:space="preserve">Название улицы
</t>
    </r>
    <r>
      <rPr>
        <b/>
        <i/>
        <sz val="12"/>
        <color rgb="FF0070C0"/>
        <rFont val="Times New Roman"/>
        <family val="1"/>
        <charset val="204"/>
      </rPr>
      <t>(напр., ул. Энгельса)</t>
    </r>
  </si>
  <si>
    <t>Паспортные данные</t>
  </si>
  <si>
    <t>Итог Паспорта:</t>
  </si>
  <si>
    <t>Паспорта</t>
  </si>
  <si>
    <t xml:space="preserve"> </t>
  </si>
  <si>
    <t>Уральский филиал</t>
  </si>
  <si>
    <t xml:space="preserve">Дальневосточный филиал </t>
  </si>
  <si>
    <t>Южный филиал</t>
  </si>
  <si>
    <t>Приволжский филиал</t>
  </si>
  <si>
    <t>Северо-Западный филиал</t>
  </si>
  <si>
    <t>Крымский филиал</t>
  </si>
  <si>
    <t>Северо-Кавказский филиал</t>
  </si>
  <si>
    <t>Телефон
(с указанием кода города)</t>
  </si>
  <si>
    <t xml:space="preserve">План-график семинаров на возмездной основе на 2021 год </t>
  </si>
  <si>
    <t>№</t>
  </si>
  <si>
    <t>Дата проведения</t>
  </si>
  <si>
    <t xml:space="preserve">Стоимость участия, 
руб. с НДС,
за 1 чел.
</t>
  </si>
  <si>
    <t xml:space="preserve">Контактные данные для направления заявки на участие в семинаре </t>
  </si>
  <si>
    <t>Ф.И.О.</t>
  </si>
  <si>
    <t>Контактый телефон</t>
  </si>
  <si>
    <t>Актуальные вопросы при проведении государственной экспертизы проектной документации и результатов инженерно-экологических изысканий в части оценки воздействия на земельные ресурсы и рекультивации нарушенных земель</t>
  </si>
  <si>
    <t>15600</t>
  </si>
  <si>
    <t>Цыхлер Роман Иванович</t>
  </si>
  <si>
    <t>Начальник общего отдела Северо-Западного филиала</t>
  </si>
  <si>
    <t>r.tsykhler@gge.ru</t>
  </si>
  <si>
    <t>8 495 625 9595 доб. 4007</t>
  </si>
  <si>
    <t>Вопросы качества проведения инженерно-геодезических, инженерно-геологических, инженерно-гидрометеорологических изысканий, обследования объектов. Оценка соответствия принятых конструктивных решений</t>
  </si>
  <si>
    <t>Кустова Елена Анатольевна</t>
  </si>
  <si>
    <t xml:space="preserve">Главный юрисконсульт сектора правового обеспечения Омского филиала
</t>
  </si>
  <si>
    <t>e.kustova@gge.ru</t>
  </si>
  <si>
    <t>8 495 625 9595 доб. 3730</t>
  </si>
  <si>
    <t>Актуальные вопросы подготовки специальных разделов в проектной документации объектов капитального строительства нефтегазового комплекса в части мероприятий санитарно-эпидемиологической, промышленной и пожарной безопасности, мероприятий по охране окружающей среды, инженерно-технических мероприятий по ГОЧС</t>
  </si>
  <si>
    <t>Корнилова Людмила Владимировна</t>
  </si>
  <si>
    <t>Заместитель начальника
Саратовского филиала</t>
  </si>
  <si>
    <t>l.kornilova@gge.ru</t>
  </si>
  <si>
    <t>8 495 625 9595 доб. 4244</t>
  </si>
  <si>
    <t>Обзор изменений законодательства в области проектирования и строительства опасных производственных объектов. Повторная государственная экспертиза. Экспертное сопровождение</t>
  </si>
  <si>
    <t>Махвиеня Татьяна Николаевна</t>
  </si>
  <si>
    <t>Начальник общего отдела Ханты-Мансийского филиала</t>
  </si>
  <si>
    <t>t.makhvienya@gge.ru</t>
  </si>
  <si>
    <t>8 495 625 9595 доб. 5100</t>
  </si>
  <si>
    <t>Особенности формирования состава и содержания подраздела «Технологические решения» применительно к объектам химии, нефтехимии и нефтепереработки</t>
  </si>
  <si>
    <t>Вилкова Екатерина Александровна</t>
  </si>
  <si>
    <t>Начальник общего отдела Самарского филиала</t>
  </si>
  <si>
    <t>e.vilkova@gge.ru</t>
  </si>
  <si>
    <t>8 495 625 9595 доб. 5217</t>
  </si>
  <si>
    <t>Ценообразование и сметное нормирование в строительстве: актуальные вопросы</t>
  </si>
  <si>
    <t>25–26.03.2021</t>
  </si>
  <si>
    <t>28800</t>
  </si>
  <si>
    <t>Петрусенко Алексей Владимирович</t>
  </si>
  <si>
    <t>Главный специалист Учебного центра, Москва</t>
  </si>
  <si>
    <t>edu@gge.ru</t>
  </si>
  <si>
    <t>8 495 625 9595 доб. 2214</t>
  </si>
  <si>
    <t>Актуальные вопросы подготовки проектной документации и проведения государственной экспертизы линий электропередач. Анализ проектных решений и ошибок, допускаемых проектными организациями</t>
  </si>
  <si>
    <t>Шевандронова Ксения Александровна</t>
  </si>
  <si>
    <t>Секретарь общего отдела Дальневосточного филиала</t>
  </si>
  <si>
    <t>k.shevandronova@gge.ru</t>
  </si>
  <si>
    <t>8 495 625 9595 доб. 4800</t>
  </si>
  <si>
    <t>Актуальные вопросы определения достоверности сметной стоимости объектов капитального строительства, реконструкции, капитального ремонта и работ по сохранению объектов культурного наследия народов Российской Федерации</t>
  </si>
  <si>
    <t>Феоктистова Олеся Ивановна</t>
  </si>
  <si>
    <t>Делопроизводитель общего отдела Северо-Кавказского филиала</t>
  </si>
  <si>
    <t>o.feoktistova@gge.ru</t>
  </si>
  <si>
    <t>8 495 625 9595 доб. 4424</t>
  </si>
  <si>
    <t>Актуальные вопросы проведения государственной экспертизы результатов инженерных изысканий</t>
  </si>
  <si>
    <t>Особенности экспертной оценки при проведении экспертного сопровождения. Формирование материалов для проведения экспертной оценки</t>
  </si>
  <si>
    <t>Першина Юлия Вячеславовна</t>
  </si>
  <si>
    <t>Делопроизводитель общего отдела Уральского филиала</t>
  </si>
  <si>
    <t>y.pershina@gge.ru</t>
  </si>
  <si>
    <t>8 495 625 9595 доб. 3133</t>
  </si>
  <si>
    <t xml:space="preserve">Актуальные вопросы проведения инженерных изысканий в строительстве </t>
  </si>
  <si>
    <t>13-14.04.2021</t>
  </si>
  <si>
    <t xml:space="preserve">Особенности разработки проектной документации и выполнения инженерных изысканий по объектам обустройства нефтяных и газовых месторождений в районах распространения опасных геологических и гидрометеорологических процессов и явлений </t>
  </si>
  <si>
    <t>Вопросы проведения государственной экспертизы проектной документации и результатов инженерных изысканий объектов дорожной отрасли, изменения в нормативной базе, анализ типовых ошибок и замечаний</t>
  </si>
  <si>
    <t>Сахбиева Миляуша Рафиловна</t>
  </si>
  <si>
    <t>Ведущий специалист сектора Учебного центра Приволжского филиала</t>
  </si>
  <si>
    <t>m.sakhbieva@gge.ru</t>
  </si>
  <si>
    <t>8 495 625 9595 доб. 3313</t>
  </si>
  <si>
    <t>Обзор изменений законодательства в области ценообразования и сметного нормирования. Практические аспекты применения актуальных сметных нормативов</t>
  </si>
  <si>
    <t>Преснякова Юлия Борисовна</t>
  </si>
  <si>
    <t>Делопроизводитель общего отдела Крымского филиала</t>
  </si>
  <si>
    <t>iu.presniakova@gge.ru</t>
  </si>
  <si>
    <t>8 495 625 9595 доб. 4692</t>
  </si>
  <si>
    <t xml:space="preserve">Обоснование проектных решений при разработке проектной документации и результатов инженерных изысканий объектов горнодобывающей и горно-перерабатывающей промышленности </t>
  </si>
  <si>
    <t>Антонова Татьяна Леонидовна</t>
  </si>
  <si>
    <t>Делопроизводитель Красноярского филиала</t>
  </si>
  <si>
    <t>t.antonova@gge.ru</t>
  </si>
  <si>
    <t>8 495 625 9595 доб. 3400</t>
  </si>
  <si>
    <t>Актуальные вопросы определения достоверности сметной стоимости как предмета государственной экспертизы проектной документации. Обзор ошибок, выявляемых при проведении государственной экспертизы проектной документации в части раздела «Смета на строительство объектов капитального строительства»</t>
  </si>
  <si>
    <t>Актуальные вопросы проведения государственной экспертизы проектной документации объектов транспортного комплекса</t>
  </si>
  <si>
    <t>Особенности проведения инженерных изысканий гидротехнических сооружений. Анализ систематических ошибок</t>
  </si>
  <si>
    <t>25-26.05.2021</t>
  </si>
  <si>
    <t>Актуальные вопросы проведения государственной экспертизы проектной документации в отношении опасных производственных объектов и объектов обезвреживания и захоронения отходов при обустройстве нефтяных месторождений в части обеспечения охраны окружающей среды и санитарно-эпидемиологической безопасности</t>
  </si>
  <si>
    <t>Требования в области охраны окружающей среды и санитарно-эпидемиологической безопасности при проектировании и выполнении инженерно-экологических изысканий, вопросы правового регулирования</t>
  </si>
  <si>
    <t>Актуальные вопросы проведения государственной экспертизы проектной документации и результатов инженерных изысканий. Повышение качества подготовки проектной документации и отчетной технической документации по результатам инженерных изысканий в условиях изменения законодательства</t>
  </si>
  <si>
    <t>Актуальные вопросы приемки документации и проведения государственной экспертизы с учетом внесения изменений в законодательство о градостроительной деятельности и техническом регулировании</t>
  </si>
  <si>
    <t xml:space="preserve">Повышение качества проектных решений в части выполнения экологических и санитарно-эпидемиологических требований </t>
  </si>
  <si>
    <t>Совершенствование системы ценообразования и сметного нормирования. Актуальные вопросы проверки достоверности определения сметной стоимости строительства. Требования к документации, предоставляемой для проведения проверки сметной стоимости строительства, реконструкции, капитального ремонта</t>
  </si>
  <si>
    <t>Данцева Алина Николаевна</t>
  </si>
  <si>
    <t>Начальник общего отдела Южного филиала</t>
  </si>
  <si>
    <t>a.dantseva@gge.ru</t>
  </si>
  <si>
    <t>8 495 625 9595 доб. 3816</t>
  </si>
  <si>
    <t>Подготовка задания на проектирование и задания на выполнение инженерных изысканий как важная составляющая инвестиционно-строительного проекта</t>
  </si>
  <si>
    <t xml:space="preserve">Повышение качества проектных решений в части выполнения требований промышленной, пожарной безопасности </t>
  </si>
  <si>
    <t>26–27.08.2021</t>
  </si>
  <si>
    <t>Обеспечение безопасности объектов обустройства месторождений углеводородного сырья, магистральных и промысловых трубопроводов. Вопросы разработки технологических решений, ГОЧС, пожарной и промышленной безопасности</t>
  </si>
  <si>
    <t>Актуальные вопросы проведения государственной экспертизы в части проверки достоверности определения сметной стоимости строительства, реконструкции, капитального ремонта объектов капитального строительства</t>
  </si>
  <si>
    <t>Актуальные вопросы проведения государственной экспертизы проектной документации объектов капитального строительства нефтегазового комплекса</t>
  </si>
  <si>
    <t>Актуальные вопросы проведения государственной экспертизы проектной документации на строительство и реконструкцию объектов топливно-энергетического комплекса (актуальные требования законодательства Российской Федерации в области инженерных изысканий, технологических решений, пожарной и промышленной безопасности)</t>
  </si>
  <si>
    <t xml:space="preserve">Требования к составу и содержанию разделов проектной документации «Смета на строительство объектов капитального строительства» и «Проект организации строительства» </t>
  </si>
  <si>
    <t>Актуальные вопросы проведения проверки достоверности определения сметной стоимости. Основные требования к документации, представляемой для проведения проверки достоверности определения сметной стоимости строительства, реконструкции и капитального ремонта объектов капитального строительства</t>
  </si>
  <si>
    <t>Основные вопросы при рассмотрении результатов инженерных изысканий. Повышение качества отчетной технической документации</t>
  </si>
  <si>
    <t>Актуальные вопросы проведения государственной экспертизы проектной документации на соответствие требованиям пожарной безопасности общественных зданий. Системы противопожарной защиты, направленные на безопасность маломобильных групп населения</t>
  </si>
  <si>
    <t>Актуальные вопросы по организации и проведению государственной экспертизы проектной документации объектов нефтегазодобывающей промышленности, анализ изменений законодательства и нормативных документов, анализ ошибок заявителей на всех этапах проведения экспертизы</t>
  </si>
  <si>
    <t xml:space="preserve">Актуальные вопросы при прохождении государственной экспертизы проектной документации и результатов инженерных изысканий по объектам инфраструктуры железнодорожного транспорта </t>
  </si>
  <si>
    <t>Актуальные вопросы и особенности проведения государственной экспертизы проектной документации объектов культурного наследия</t>
  </si>
  <si>
    <t>Актуальные вопросы проведения государственной экспертизы проектной документации объектов нефтегазодобывающего комплекса. Анализ типичных ошибок на всех этапах проведения экспертизы</t>
  </si>
  <si>
    <t>Вопросы определения сметной стоимости строительства объектов капитального строительства на этапе проектирования. Практические аспекты применения актуализированных сметных нормативов</t>
  </si>
  <si>
    <t>Актуальные требования законодательства Российской Федерации в области охраны окружающей среды, санитарно-эпидемиологической безопасности, инженерно-экологических изысканий, перечня мероприятий по гражданской обороне, мероприятий по предупреждению чрезвычайных ситуаций природного и техногенного характера, при выполнении инженерно-экологических изысканий и подготовке проектной документации</t>
  </si>
  <si>
    <t>Актуальные вопросы государственной экспертизы проектной документации автомобильных дорог и мостовых сооружений. Оценка соответствия проектной документации требованиям в области охраны окружающей среды. Обзор типичных ошибок</t>
  </si>
  <si>
    <t>Актуальные вопросы проведения проверки достоверности определения сметной стоимости объектов капитального строительства на современном этапе. Влияние решений раздела «Проект организации строительства» на определение сметной стоимости строительства</t>
  </si>
  <si>
    <t>Повышение качества проектных решений при проектировании систем водоснабжения и водоотведения для предприятий нефтегазовой промышленности</t>
  </si>
  <si>
    <r>
      <t>Актуальные вопросы проведения государственной экспертизы проектной документации и результатов инженерных изысканий линейных объектов (</t>
    </r>
    <r>
      <rPr>
        <i/>
        <sz val="12"/>
        <color rgb="FF000000"/>
        <rFont val="Times New Roman"/>
        <family val="1"/>
        <charset val="204"/>
      </rPr>
      <t>Комплексный семинар, тематика уточняется с учётом пожеланий заказчиков)</t>
    </r>
  </si>
  <si>
    <r>
      <t>Актуальные вопросы проведения государственной экспертизы проектной документации и результатов инженерных изысканий объектов непроизводственного назначения (</t>
    </r>
    <r>
      <rPr>
        <i/>
        <sz val="12"/>
        <color rgb="FF000000"/>
        <rFont val="Times New Roman"/>
        <family val="1"/>
        <charset val="204"/>
      </rPr>
      <t>Комплексный семинар, тематика уточняется с учётом пожеланий заказчиков)</t>
    </r>
  </si>
  <si>
    <t>17–18.06.2021</t>
  </si>
  <si>
    <t>23–24.09.2021</t>
  </si>
  <si>
    <t>ВЕБИНАР</t>
  </si>
  <si>
    <t>Ценообразование и сметное нормирование в строительстве: актуальные вопросы. Практические аспекты применения актуализированных сметных нормативов при проведении проверки достоверности определения сметной стоимости</t>
  </si>
  <si>
    <t>Повышение качества проектирования и выполнения инженерно-экологических изысканий с учетом требований в области охраны окружающей среды и санитарно-эпидемиологической безопасности в условиях изменения законодательства</t>
  </si>
  <si>
    <t>Ценообразование и сметное нормирование в строительстве: актуальные вопросы проведения государственной экспертизы в части проверки достоверности определения сметной стоимости строительства, реконструкции, капитального ремонта объектов капитального строительства</t>
  </si>
  <si>
    <t>Стародубцева Мария Владимировна</t>
  </si>
  <si>
    <t>m.starodubtseva@gge.ru</t>
  </si>
  <si>
    <t>8 495 625 95 95, доб. 4800</t>
  </si>
  <si>
    <t>Делопроизводитель общего отдела</t>
  </si>
  <si>
    <t>13-16.12.2021</t>
  </si>
  <si>
    <r>
      <rPr>
        <b/>
        <sz val="12"/>
        <color theme="1"/>
        <rFont val="Times New Roman"/>
        <family val="1"/>
        <charset val="204"/>
      </rPr>
      <t>Повышение квалификации</t>
    </r>
    <r>
      <rPr>
        <sz val="12"/>
        <color theme="1"/>
        <rFont val="Times New Roman"/>
        <family val="1"/>
        <charset val="204"/>
      </rPr>
      <t xml:space="preserve"> "Актуальные вопросы проведения инженерных изысканий в строительстве" (продолжительность 30 академических часов)</t>
    </r>
  </si>
  <si>
    <t>Сибирский филиал</t>
  </si>
  <si>
    <t xml:space="preserve">Заполняя данную Заявку, Вы даете ФАУ «Главгосэкспертиза России» согласие на обработку своих персональных данных (совершение действий, предусмотренных п. 3 ч. 1 ст. 3 Федерального закона от 27.07.2006 N 152-ФЗ «О персональных данных»).  </t>
  </si>
  <si>
    <t>Для оптимизации процесса обмена документами предлагаем воспользоваться системой электронного документооборота. Оператором ФАУ «Главгосэкспертиза России» является АО «ПФ «СКБ «Контур».
Идентификатор участника ЭДО: 2BM-7707082071-2012052808120435462630000000000</t>
  </si>
  <si>
    <t>3. Информация о программе ДПО и её участниках</t>
  </si>
  <si>
    <t>Тема</t>
  </si>
  <si>
    <t>Количество работников организации, направляемых на обучение
(далее – Участник(и))</t>
  </si>
  <si>
    <t>Предпочтительный способ оплаты участия</t>
  </si>
  <si>
    <t>Данные участника(ов) обучения
(необходимы для заключения договора и выставления счета на оплату, 
а также выдачи документов по итогам обучения)</t>
  </si>
  <si>
    <t>Вопросы, на которые Вы бы хотели получить ответы от представителей ФАУ «Главгосэкспертиза России»
(при наличии; вопросы можно отправить отдельно не менее чем за 3 дня до начала обучения на адрес edu@gge.ru)</t>
  </si>
  <si>
    <r>
      <t xml:space="preserve">ВНИМАНИЕ: В случае, если подписант заявки, указанный в п.5, действует </t>
    </r>
    <r>
      <rPr>
        <b/>
        <u/>
        <sz val="12"/>
        <color rgb="FF0070C0"/>
        <rFont val="Times New Roman"/>
        <family val="1"/>
        <charset val="204"/>
      </rPr>
      <t>не на основании Устава, а на основании иного документа (Доверенности, Приказа и т.д.)</t>
    </r>
    <r>
      <rPr>
        <b/>
        <sz val="12"/>
        <color rgb="FF0070C0"/>
        <rFont val="Times New Roman"/>
        <family val="1"/>
        <charset val="204"/>
      </rPr>
      <t>, просьба к заявке приложить СКАН УКАЗАННОГО В П.5 ДОКУМЕНТА</t>
    </r>
  </si>
  <si>
    <t>Период обучения</t>
  </si>
  <si>
    <t>Заявка на участие в программе дополнительного профессионального образования (ДПО)</t>
  </si>
  <si>
    <t>Данные лица, уполномоченного от имени Вашей организации на заключение договора и (или) подписание акта на оказание образовательных услуг</t>
  </si>
  <si>
    <t>Место участия в обучении</t>
  </si>
  <si>
    <t>Контактные данные ответственного за взаимодействие с ФАУ «Главгосэкспертиза России» по вопросу направления Участника(ов) на обучение</t>
  </si>
  <si>
    <t xml:space="preserve">Договор на оказание услуг со 100% предоплатой </t>
  </si>
  <si>
    <t>Договор на оказание услуг с оплатой в течение 5 рабочих дней с момента подписания Акта сдачи-приемки оказанных услуг</t>
  </si>
  <si>
    <r>
      <rPr>
        <b/>
        <i/>
        <u/>
        <sz val="11"/>
        <color rgb="FF0070C0"/>
        <rFont val="Times New Roman"/>
        <family val="1"/>
        <charset val="204"/>
      </rPr>
      <t xml:space="preserve">Выберите из выпадающего списка предпочтительный способ оплаты: </t>
    </r>
    <r>
      <rPr>
        <b/>
        <i/>
        <sz val="11"/>
        <color rgb="FF0070C0"/>
        <rFont val="Times New Roman"/>
        <family val="1"/>
        <charset val="204"/>
      </rPr>
      <t xml:space="preserve">
1) Договор на оказание услуг по обучению по программе дополнительного профессионального образования со 100% предоплатой 
2) Договор на оказание услуг по обучению по программе дополнительного профессионального образования с оплатой в течение 5 рабочих дней с момента подписания Акта сдачи-приемки оказанных услуг
УЧАСТИЕ В ПРОГРАММЕ ДОПОЛНИТЕЛЬНОГО ПРОФЕССИОНАЛЬНОГО ОБУЧЕНИЯ ВОЗМОЖНО ТОЛЬКО НА ОСНОВАНИИ ПОДПИСАННОГО ДОГОВОРА</t>
    </r>
  </si>
  <si>
    <t>Определение стоимости строительства на различных стадиях инвестиционно-строительного процесса</t>
  </si>
  <si>
    <t>Формат участия очно/ВКС</t>
  </si>
  <si>
    <t>Формат участия</t>
  </si>
  <si>
    <t>ВКС</t>
  </si>
  <si>
    <t>Очно</t>
  </si>
  <si>
    <t>Выберете один из вариантов либо внесите свой ответ правее</t>
  </si>
  <si>
    <t>Комментарии/Свой вариант</t>
  </si>
  <si>
    <t>Иное</t>
  </si>
  <si>
    <t>Откуда Вы узнали про данный семианр?</t>
  </si>
  <si>
    <t>Направил мой руководитель</t>
  </si>
  <si>
    <t>Посоветовали эксперты Главгосэкспертизы России</t>
  </si>
  <si>
    <t>Увидели на сайте Главгосэкспертизы России</t>
  </si>
  <si>
    <t>Увидели в социальных сетях</t>
  </si>
  <si>
    <t>Получили рассылку по электронной почте</t>
  </si>
  <si>
    <t>Посоветовали коллеги</t>
  </si>
  <si>
    <t>Откуда Вы узнали о данном мероприятии?</t>
  </si>
  <si>
    <t>Объекты горнодобывающей и горноперерабатывающей промышленности: актуальные вопросы и характерные замечания экспертизы</t>
  </si>
  <si>
    <t>Москва (очно)</t>
  </si>
  <si>
    <t>Для участия в выбранной программе обучения Вам необходимо направить письмо по электронной почте на адрес edu@gge.ru, приложив заполненную заявку на участие  в формате MS EXCEL. 
В теме письма просим указывать дату начала обучения по выбранной программе.
Ответственное лицо со стороны ФАУ «Главгосэкспертиза России»: Петрусенко Алексей Владимирович, тел. +7 (495) 625-95-95 доб. 2214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</si>
</sst>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b/>
      <i/>
      <u/>
      <sz val="11"/>
      <color rgb="FF0070C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1"/>
      <color theme="8" tint="-0.499984740745262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8" tint="-0.499984740745262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i/>
      <sz val="14"/>
      <color rgb="FF0070C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7">
    <xf numFmtId="0" fontId="0" fillId="0" borderId="0" xfId="0"/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/>
    <xf numFmtId="0" fontId="1" fillId="0" borderId="31" xfId="0" applyFont="1" applyBorder="1" applyAlignment="1">
      <alignment horizontal="left" vertical="center" wrapText="1" indent="2"/>
    </xf>
    <xf numFmtId="0" fontId="1" fillId="0" borderId="32" xfId="0" applyFont="1" applyBorder="1" applyAlignment="1">
      <alignment horizontal="left" vertical="center" wrapText="1" indent="2"/>
    </xf>
    <xf numFmtId="0" fontId="1" fillId="0" borderId="33" xfId="0" applyFont="1" applyBorder="1" applyAlignment="1">
      <alignment horizontal="left" vertical="center" wrapText="1" indent="2"/>
    </xf>
    <xf numFmtId="0" fontId="2" fillId="0" borderId="0" xfId="0" applyFont="1"/>
    <xf numFmtId="0" fontId="0" fillId="0" borderId="0" xfId="0" applyAlignment="1"/>
    <xf numFmtId="0" fontId="18" fillId="0" borderId="0" xfId="0" applyFont="1" applyAlignment="1">
      <alignment wrapText="1"/>
    </xf>
    <xf numFmtId="0" fontId="16" fillId="4" borderId="49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53" xfId="0" applyFont="1" applyFill="1" applyBorder="1" applyAlignment="1">
      <alignment horizontal="center" vertical="center" wrapText="1"/>
    </xf>
    <xf numFmtId="0" fontId="17" fillId="8" borderId="54" xfId="0" applyFont="1" applyFill="1" applyBorder="1" applyAlignment="1">
      <alignment horizontal="center" vertical="center" wrapText="1"/>
    </xf>
    <xf numFmtId="0" fontId="17" fillId="9" borderId="54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wrapText="1"/>
    </xf>
    <xf numFmtId="0" fontId="21" fillId="0" borderId="15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1" fillId="0" borderId="15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horizontal="center" vertical="center" wrapText="1"/>
    </xf>
    <xf numFmtId="0" fontId="21" fillId="0" borderId="0" xfId="0" applyFont="1"/>
    <xf numFmtId="0" fontId="20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 indent="2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 indent="2"/>
    </xf>
    <xf numFmtId="0" fontId="1" fillId="5" borderId="16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wrapText="1"/>
    </xf>
    <xf numFmtId="0" fontId="17" fillId="10" borderId="53" xfId="0" applyFont="1" applyFill="1" applyBorder="1" applyAlignment="1">
      <alignment horizontal="center" vertical="center" wrapText="1"/>
    </xf>
    <xf numFmtId="0" fontId="21" fillId="0" borderId="43" xfId="0" applyNumberFormat="1" applyFont="1" applyBorder="1" applyAlignment="1">
      <alignment horizontal="center" vertical="center" wrapText="1"/>
    </xf>
    <xf numFmtId="0" fontId="21" fillId="0" borderId="28" xfId="0" applyNumberFormat="1" applyFont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20" fillId="11" borderId="52" xfId="0" applyFont="1" applyFill="1" applyBorder="1" applyAlignment="1">
      <alignment horizontal="center" vertical="center" wrapText="1"/>
    </xf>
    <xf numFmtId="0" fontId="20" fillId="11" borderId="53" xfId="0" applyFont="1" applyFill="1" applyBorder="1" applyAlignment="1">
      <alignment horizontal="center" vertical="center" wrapText="1"/>
    </xf>
    <xf numFmtId="0" fontId="20" fillId="11" borderId="54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21" fillId="12" borderId="15" xfId="0" applyNumberFormat="1" applyFont="1" applyFill="1" applyBorder="1" applyAlignment="1">
      <alignment horizontal="center" vertical="center" wrapText="1"/>
    </xf>
    <xf numFmtId="0" fontId="21" fillId="12" borderId="43" xfId="0" applyNumberFormat="1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1" fillId="0" borderId="0" xfId="0" applyFont="1" applyAlignment="1"/>
    <xf numFmtId="0" fontId="0" fillId="0" borderId="15" xfId="0" applyBorder="1"/>
    <xf numFmtId="0" fontId="21" fillId="0" borderId="15" xfId="0" applyFont="1" applyBorder="1"/>
    <xf numFmtId="0" fontId="0" fillId="0" borderId="50" xfId="0" applyFill="1" applyBorder="1"/>
    <xf numFmtId="0" fontId="19" fillId="10" borderId="3" xfId="0" applyFont="1" applyFill="1" applyBorder="1" applyAlignment="1">
      <alignment vertical="center" wrapText="1"/>
    </xf>
    <xf numFmtId="0" fontId="21" fillId="0" borderId="15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4" fontId="4" fillId="5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Fill="1" applyBorder="1"/>
    <xf numFmtId="0" fontId="22" fillId="4" borderId="16" xfId="0" applyFont="1" applyFill="1" applyBorder="1" applyAlignment="1">
      <alignment horizontal="center" vertical="center"/>
    </xf>
    <xf numFmtId="0" fontId="21" fillId="0" borderId="19" xfId="0" applyNumberFormat="1" applyFont="1" applyBorder="1" applyAlignment="1">
      <alignment wrapText="1"/>
    </xf>
    <xf numFmtId="0" fontId="1" fillId="5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5" xfId="0" applyFont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14" fontId="29" fillId="0" borderId="15" xfId="0" applyNumberFormat="1" applyFont="1" applyBorder="1" applyAlignment="1">
      <alignment horizontal="center" vertical="top"/>
    </xf>
    <xf numFmtId="0" fontId="29" fillId="0" borderId="15" xfId="0" applyFont="1" applyBorder="1" applyAlignment="1">
      <alignment vertical="top" wrapText="1"/>
    </xf>
    <xf numFmtId="0" fontId="29" fillId="0" borderId="15" xfId="0" applyFont="1" applyFill="1" applyBorder="1" applyAlignment="1">
      <alignment vertical="top" wrapText="1"/>
    </xf>
    <xf numFmtId="0" fontId="30" fillId="0" borderId="0" xfId="0" applyFont="1"/>
    <xf numFmtId="0" fontId="32" fillId="0" borderId="15" xfId="0" applyFont="1" applyBorder="1" applyAlignment="1">
      <alignment horizontal="center" vertical="center" wrapText="1"/>
    </xf>
    <xf numFmtId="0" fontId="31" fillId="0" borderId="15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31" fillId="5" borderId="15" xfId="0" applyFont="1" applyFill="1" applyBorder="1" applyAlignment="1" applyProtection="1">
      <alignment horizontal="center" vertical="center" wrapText="1"/>
      <protection locked="0"/>
    </xf>
    <xf numFmtId="0" fontId="32" fillId="16" borderId="15" xfId="0" applyFont="1" applyFill="1" applyBorder="1" applyAlignment="1">
      <alignment horizontal="center" vertical="center" wrapText="1"/>
    </xf>
    <xf numFmtId="14" fontId="32" fillId="16" borderId="15" xfId="0" applyNumberFormat="1" applyFont="1" applyFill="1" applyBorder="1" applyAlignment="1">
      <alignment horizontal="center" vertical="center" wrapText="1"/>
    </xf>
    <xf numFmtId="49" fontId="30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5" xfId="0" applyFont="1" applyFill="1" applyBorder="1" applyAlignment="1">
      <alignment horizontal="center" vertical="center" wrapText="1"/>
    </xf>
    <xf numFmtId="49" fontId="31" fillId="5" borderId="15" xfId="0" applyNumberFormat="1" applyFont="1" applyFill="1" applyBorder="1" applyAlignment="1">
      <alignment horizontal="center" vertical="center" wrapText="1"/>
    </xf>
    <xf numFmtId="0" fontId="14" fillId="0" borderId="15" xfId="1" quotePrefix="1" applyBorder="1" applyAlignment="1">
      <alignment horizontal="center" vertical="center" wrapText="1"/>
    </xf>
    <xf numFmtId="0" fontId="30" fillId="0" borderId="15" xfId="0" quotePrefix="1" applyFont="1" applyBorder="1" applyAlignment="1">
      <alignment horizontal="center" vertical="center" wrapText="1"/>
    </xf>
    <xf numFmtId="14" fontId="2" fillId="16" borderId="1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5" xfId="1" quotePrefix="1" applyFill="1" applyBorder="1" applyAlignment="1">
      <alignment horizontal="center" vertical="center" wrapText="1"/>
    </xf>
    <xf numFmtId="0" fontId="30" fillId="0" borderId="15" xfId="0" quotePrefix="1" applyFont="1" applyFill="1" applyBorder="1" applyAlignment="1">
      <alignment horizontal="center" vertical="center" wrapText="1"/>
    </xf>
    <xf numFmtId="14" fontId="32" fillId="16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2" fillId="16" borderId="15" xfId="0" applyFont="1" applyFill="1" applyBorder="1" applyAlignment="1">
      <alignment horizontal="center" vertical="center"/>
    </xf>
    <xf numFmtId="0" fontId="14" fillId="5" borderId="15" xfId="1" applyFill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2" fillId="16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14" fontId="0" fillId="0" borderId="0" xfId="0" applyNumberFormat="1"/>
    <xf numFmtId="0" fontId="2" fillId="17" borderId="16" xfId="0" applyFont="1" applyFill="1" applyBorder="1" applyAlignment="1" applyProtection="1">
      <alignment horizontal="center" vertical="center" wrapText="1"/>
      <protection locked="0"/>
    </xf>
    <xf numFmtId="49" fontId="2" fillId="17" borderId="15" xfId="0" applyNumberFormat="1" applyFont="1" applyFill="1" applyBorder="1" applyAlignment="1" applyProtection="1">
      <alignment horizontal="center" vertical="center"/>
      <protection locked="0"/>
    </xf>
    <xf numFmtId="0" fontId="2" fillId="17" borderId="15" xfId="0" applyFont="1" applyFill="1" applyBorder="1" applyAlignment="1" applyProtection="1">
      <alignment horizontal="center" vertical="center" wrapText="1"/>
      <protection locked="0"/>
    </xf>
    <xf numFmtId="0" fontId="2" fillId="17" borderId="25" xfId="0" applyFont="1" applyFill="1" applyBorder="1" applyAlignment="1" applyProtection="1">
      <alignment horizontal="center" vertical="center" wrapText="1"/>
      <protection locked="0"/>
    </xf>
    <xf numFmtId="0" fontId="4" fillId="17" borderId="41" xfId="0" applyFont="1" applyFill="1" applyBorder="1" applyAlignment="1" applyProtection="1">
      <alignment horizontal="center" vertical="center" wrapText="1"/>
      <protection locked="0"/>
    </xf>
    <xf numFmtId="49" fontId="4" fillId="17" borderId="4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4" xfId="1" applyNumberFormat="1" applyBorder="1" applyAlignment="1" applyProtection="1">
      <alignment horizontal="center" vertical="center" wrapText="1"/>
      <protection locked="0"/>
    </xf>
    <xf numFmtId="0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17" borderId="37" xfId="1" applyNumberForma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15" xfId="1" applyNumberFormat="1" applyBorder="1" applyAlignment="1" applyProtection="1">
      <alignment vertical="center" wrapText="1"/>
      <protection locked="0"/>
    </xf>
    <xf numFmtId="0" fontId="1" fillId="0" borderId="16" xfId="0" applyFont="1" applyBorder="1" applyAlignment="1">
      <alignment vertical="center" wrapText="1"/>
    </xf>
    <xf numFmtId="0" fontId="1" fillId="0" borderId="47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left" vertical="center" wrapText="1" indent="2"/>
    </xf>
    <xf numFmtId="0" fontId="1" fillId="0" borderId="56" xfId="0" applyFont="1" applyBorder="1" applyAlignment="1">
      <alignment horizontal="center" vertical="center" wrapText="1"/>
    </xf>
    <xf numFmtId="0" fontId="14" fillId="17" borderId="23" xfId="1" applyNumberFormat="1" applyFill="1" applyBorder="1" applyAlignment="1" applyProtection="1">
      <alignment vertical="center" wrapText="1"/>
      <protection locked="0"/>
    </xf>
    <xf numFmtId="0" fontId="14" fillId="0" borderId="26" xfId="1" applyNumberFormat="1" applyBorder="1" applyAlignment="1" applyProtection="1">
      <alignment vertical="center" wrapText="1"/>
      <protection locked="0"/>
    </xf>
    <xf numFmtId="0" fontId="14" fillId="0" borderId="36" xfId="1" applyNumberFormat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1" fillId="18" borderId="8" xfId="0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 applyProtection="1">
      <alignment horizontal="center" vertical="center" wrapText="1"/>
      <protection locked="0"/>
    </xf>
    <xf numFmtId="0" fontId="4" fillId="17" borderId="9" xfId="0" applyFont="1" applyFill="1" applyBorder="1" applyAlignment="1" applyProtection="1">
      <alignment horizontal="center" vertical="center" wrapText="1"/>
      <protection locked="0"/>
    </xf>
    <xf numFmtId="0" fontId="4" fillId="17" borderId="20" xfId="0" applyFont="1" applyFill="1" applyBorder="1" applyAlignment="1" applyProtection="1">
      <alignment horizontal="center" vertical="center" wrapText="1"/>
      <protection locked="0"/>
    </xf>
    <xf numFmtId="49" fontId="14" fillId="17" borderId="42" xfId="1" applyNumberFormat="1" applyFill="1" applyBorder="1" applyAlignment="1" applyProtection="1">
      <alignment horizontal="center" vertical="center" wrapText="1"/>
      <protection locked="0"/>
    </xf>
    <xf numFmtId="49" fontId="4" fillId="17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 applyProtection="1">
      <alignment horizontal="center" vertical="center" wrapText="1"/>
      <protection locked="0"/>
    </xf>
    <xf numFmtId="0" fontId="2" fillId="17" borderId="1" xfId="0" applyFont="1" applyFill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44" xfId="0" applyNumberFormat="1" applyFont="1" applyBorder="1" applyAlignment="1" applyProtection="1">
      <alignment horizontal="center" vertical="center" wrapText="1"/>
      <protection locked="0"/>
    </xf>
    <xf numFmtId="0" fontId="4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3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6" xfId="0" applyNumberFormat="1" applyFont="1" applyBorder="1" applyAlignment="1" applyProtection="1">
      <alignment horizontal="center" vertical="center" wrapText="1"/>
      <protection locked="0"/>
    </xf>
    <xf numFmtId="0" fontId="4" fillId="0" borderId="30" xfId="0" applyNumberFormat="1" applyFont="1" applyBorder="1" applyAlignment="1" applyProtection="1">
      <alignment horizontal="center" vertical="center" wrapText="1"/>
      <protection locked="0"/>
    </xf>
    <xf numFmtId="0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17" borderId="9" xfId="0" applyFont="1" applyFill="1" applyBorder="1" applyAlignment="1" applyProtection="1">
      <alignment horizontal="center" vertical="center" wrapText="1"/>
      <protection locked="0"/>
    </xf>
    <xf numFmtId="49" fontId="2" fillId="17" borderId="8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17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17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17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17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4" borderId="9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0" xfId="1" applyFont="1" applyBorder="1" applyAlignment="1">
      <alignment horizontal="left" vertical="center" wrapText="1"/>
    </xf>
    <xf numFmtId="0" fontId="4" fillId="0" borderId="35" xfId="0" applyNumberFormat="1" applyFont="1" applyBorder="1" applyAlignment="1" applyProtection="1">
      <alignment horizontal="center" vertical="center" wrapText="1"/>
      <protection locked="0"/>
    </xf>
    <xf numFmtId="0" fontId="4" fillId="17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46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center"/>
    </xf>
    <xf numFmtId="0" fontId="13" fillId="17" borderId="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4" fillId="17" borderId="42" xfId="0" applyFont="1" applyFill="1" applyBorder="1" applyAlignment="1" applyProtection="1">
      <alignment horizontal="center" vertical="center" wrapText="1"/>
      <protection locked="0"/>
    </xf>
    <xf numFmtId="0" fontId="4" fillId="17" borderId="34" xfId="0" applyFont="1" applyFill="1" applyBorder="1" applyAlignment="1" applyProtection="1">
      <alignment horizontal="center" vertical="center" wrapText="1"/>
      <protection locked="0"/>
    </xf>
    <xf numFmtId="0" fontId="5" fillId="5" borderId="5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25" fillId="0" borderId="15" xfId="0" applyFont="1" applyBorder="1" applyAlignment="1">
      <alignment horizont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4" fillId="0" borderId="15" xfId="1" applyNumberFormat="1" applyFont="1" applyBorder="1" applyAlignment="1">
      <alignment horizontal="center" vertical="center" wrapText="1"/>
    </xf>
    <xf numFmtId="0" fontId="20" fillId="4" borderId="11" xfId="0" applyNumberFormat="1" applyFont="1" applyFill="1" applyBorder="1" applyAlignment="1">
      <alignment horizontal="center" vertical="center" wrapText="1"/>
    </xf>
    <xf numFmtId="0" fontId="20" fillId="4" borderId="14" xfId="0" applyNumberFormat="1" applyFont="1" applyFill="1" applyBorder="1" applyAlignment="1">
      <alignment horizontal="center" vertical="center" wrapText="1"/>
    </xf>
    <xf numFmtId="0" fontId="20" fillId="4" borderId="12" xfId="0" applyNumberFormat="1" applyFont="1" applyFill="1" applyBorder="1" applyAlignment="1">
      <alignment horizontal="center" vertical="center" wrapText="1"/>
    </xf>
    <xf numFmtId="0" fontId="23" fillId="0" borderId="19" xfId="0" applyNumberFormat="1" applyFont="1" applyBorder="1" applyAlignment="1">
      <alignment horizontal="center" vertical="center" wrapText="1"/>
    </xf>
    <xf numFmtId="0" fontId="24" fillId="0" borderId="19" xfId="1" applyNumberFormat="1" applyFont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 wrapText="1"/>
    </xf>
    <xf numFmtId="0" fontId="20" fillId="4" borderId="9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10" borderId="46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ge.ru/upload/iblock/637/%D0%9F%D1%80%D0%B8%D0%BA%D0%B0%D0%B7%20%E2%84%96%20115%20%D0%BE%D1%82%2010.05.2018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.sakhbieva@gge.ru" TargetMode="External"/><Relationship Id="rId18" Type="http://schemas.openxmlformats.org/officeDocument/2006/relationships/hyperlink" Target="mailto:o.feoktistova@gge.ru" TargetMode="External"/><Relationship Id="rId26" Type="http://schemas.openxmlformats.org/officeDocument/2006/relationships/hyperlink" Target="mailto:a.dantseva@gge.ru" TargetMode="External"/><Relationship Id="rId39" Type="http://schemas.openxmlformats.org/officeDocument/2006/relationships/hyperlink" Target="mailto:t.antonova@gge.ru" TargetMode="External"/><Relationship Id="rId3" Type="http://schemas.openxmlformats.org/officeDocument/2006/relationships/hyperlink" Target="mailto:l.kornilova@gge.ru" TargetMode="External"/><Relationship Id="rId21" Type="http://schemas.openxmlformats.org/officeDocument/2006/relationships/hyperlink" Target="mailto:e.kustova@gge.ru" TargetMode="External"/><Relationship Id="rId34" Type="http://schemas.openxmlformats.org/officeDocument/2006/relationships/hyperlink" Target="mailto:r.tsykhler@gge.ru" TargetMode="External"/><Relationship Id="rId42" Type="http://schemas.openxmlformats.org/officeDocument/2006/relationships/hyperlink" Target="mailto:e.kustova@gge.ru" TargetMode="External"/><Relationship Id="rId47" Type="http://schemas.openxmlformats.org/officeDocument/2006/relationships/hyperlink" Target="mailto:iu.presniakova@gge.ru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mailto:k.shevandronova@gge.ru" TargetMode="External"/><Relationship Id="rId12" Type="http://schemas.openxmlformats.org/officeDocument/2006/relationships/hyperlink" Target="mailto:e.vilkova@gge.ru" TargetMode="External"/><Relationship Id="rId17" Type="http://schemas.openxmlformats.org/officeDocument/2006/relationships/hyperlink" Target="mailto:l.kornilova@gge.ru" TargetMode="External"/><Relationship Id="rId25" Type="http://schemas.openxmlformats.org/officeDocument/2006/relationships/hyperlink" Target="mailto:edu@GGE.RU" TargetMode="External"/><Relationship Id="rId33" Type="http://schemas.openxmlformats.org/officeDocument/2006/relationships/hyperlink" Target="mailto:a.dantseva@gge.ru" TargetMode="External"/><Relationship Id="rId38" Type="http://schemas.openxmlformats.org/officeDocument/2006/relationships/hyperlink" Target="mailto:iu.presniakova@gge.ru" TargetMode="External"/><Relationship Id="rId46" Type="http://schemas.openxmlformats.org/officeDocument/2006/relationships/hyperlink" Target="mailto:t.antonova@gge.ru" TargetMode="External"/><Relationship Id="rId2" Type="http://schemas.openxmlformats.org/officeDocument/2006/relationships/hyperlink" Target="mailto:e.kustova@gge.ru" TargetMode="External"/><Relationship Id="rId16" Type="http://schemas.openxmlformats.org/officeDocument/2006/relationships/hyperlink" Target="mailto:t.antonova@gge.ru" TargetMode="External"/><Relationship Id="rId20" Type="http://schemas.openxmlformats.org/officeDocument/2006/relationships/hyperlink" Target="mailto:t.makhvienya@gge.ru" TargetMode="External"/><Relationship Id="rId29" Type="http://schemas.openxmlformats.org/officeDocument/2006/relationships/hyperlink" Target="mailto:edu@gge.ru" TargetMode="External"/><Relationship Id="rId41" Type="http://schemas.openxmlformats.org/officeDocument/2006/relationships/hyperlink" Target="mailto:t.makhvienya@gge.ru" TargetMode="External"/><Relationship Id="rId1" Type="http://schemas.openxmlformats.org/officeDocument/2006/relationships/hyperlink" Target="mailto:r.tsykhler@gge.ru" TargetMode="External"/><Relationship Id="rId6" Type="http://schemas.openxmlformats.org/officeDocument/2006/relationships/hyperlink" Target="mailto:edu@GGE.RU" TargetMode="External"/><Relationship Id="rId11" Type="http://schemas.openxmlformats.org/officeDocument/2006/relationships/hyperlink" Target="mailto:edu@GGE.RU" TargetMode="External"/><Relationship Id="rId24" Type="http://schemas.openxmlformats.org/officeDocument/2006/relationships/hyperlink" Target="mailto:t.antonova@gge.ru" TargetMode="External"/><Relationship Id="rId32" Type="http://schemas.openxmlformats.org/officeDocument/2006/relationships/hyperlink" Target="mailto:l.kornilova@gge.ru" TargetMode="External"/><Relationship Id="rId37" Type="http://schemas.openxmlformats.org/officeDocument/2006/relationships/hyperlink" Target="mailto:o.feoktistova@gge.ru" TargetMode="External"/><Relationship Id="rId40" Type="http://schemas.openxmlformats.org/officeDocument/2006/relationships/hyperlink" Target="mailto:r.tsykhler@gge.ru" TargetMode="External"/><Relationship Id="rId45" Type="http://schemas.openxmlformats.org/officeDocument/2006/relationships/hyperlink" Target="mailto:l.kornilova@gge.ru" TargetMode="External"/><Relationship Id="rId5" Type="http://schemas.openxmlformats.org/officeDocument/2006/relationships/hyperlink" Target="mailto:e.vilkova@gge.ru" TargetMode="External"/><Relationship Id="rId15" Type="http://schemas.openxmlformats.org/officeDocument/2006/relationships/hyperlink" Target="mailto:t.antonova@gge.ru" TargetMode="External"/><Relationship Id="rId23" Type="http://schemas.openxmlformats.org/officeDocument/2006/relationships/hyperlink" Target="mailto:r.tsykhler@gge.ru" TargetMode="External"/><Relationship Id="rId28" Type="http://schemas.openxmlformats.org/officeDocument/2006/relationships/hyperlink" Target="mailto:t.antonova@gge.ru" TargetMode="External"/><Relationship Id="rId36" Type="http://schemas.openxmlformats.org/officeDocument/2006/relationships/hyperlink" Target="mailto:k.shevandronova@gge.ru" TargetMode="External"/><Relationship Id="rId49" Type="http://schemas.openxmlformats.org/officeDocument/2006/relationships/hyperlink" Target="mailto:m.sakhbieva@gge.ru" TargetMode="External"/><Relationship Id="rId10" Type="http://schemas.openxmlformats.org/officeDocument/2006/relationships/hyperlink" Target="mailto:y.pershina@gge.ru" TargetMode="External"/><Relationship Id="rId19" Type="http://schemas.openxmlformats.org/officeDocument/2006/relationships/hyperlink" Target="mailto:edu@GGE.RU" TargetMode="External"/><Relationship Id="rId31" Type="http://schemas.openxmlformats.org/officeDocument/2006/relationships/hyperlink" Target="mailto:e.vilkova@gge.ru" TargetMode="External"/><Relationship Id="rId44" Type="http://schemas.openxmlformats.org/officeDocument/2006/relationships/hyperlink" Target="mailto:o.feoktistova@gge.ru" TargetMode="External"/><Relationship Id="rId4" Type="http://schemas.openxmlformats.org/officeDocument/2006/relationships/hyperlink" Target="mailto:t.makhvienya@gge.ru" TargetMode="External"/><Relationship Id="rId9" Type="http://schemas.openxmlformats.org/officeDocument/2006/relationships/hyperlink" Target="mailto:r.tsykhler@gge.ru" TargetMode="External"/><Relationship Id="rId14" Type="http://schemas.openxmlformats.org/officeDocument/2006/relationships/hyperlink" Target="mailto:iu.presniakova@gge.ru" TargetMode="External"/><Relationship Id="rId22" Type="http://schemas.openxmlformats.org/officeDocument/2006/relationships/hyperlink" Target="mailto:e.vilkova@gge.ru" TargetMode="External"/><Relationship Id="rId27" Type="http://schemas.openxmlformats.org/officeDocument/2006/relationships/hyperlink" Target="mailto:y.pershina@gge.ru" TargetMode="External"/><Relationship Id="rId30" Type="http://schemas.openxmlformats.org/officeDocument/2006/relationships/hyperlink" Target="mailto:e.kustova@gge.ru" TargetMode="External"/><Relationship Id="rId35" Type="http://schemas.openxmlformats.org/officeDocument/2006/relationships/hyperlink" Target="mailto:edu@gge.ru" TargetMode="External"/><Relationship Id="rId43" Type="http://schemas.openxmlformats.org/officeDocument/2006/relationships/hyperlink" Target="mailto:e.vilkova@gge.ru" TargetMode="External"/><Relationship Id="rId48" Type="http://schemas.openxmlformats.org/officeDocument/2006/relationships/hyperlink" Target="mailto:m.starodubtseva@gge.ru" TargetMode="External"/><Relationship Id="rId8" Type="http://schemas.openxmlformats.org/officeDocument/2006/relationships/hyperlink" Target="mailto:o.feoktistova@gge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81"/>
  <sheetViews>
    <sheetView tabSelected="1" zoomScale="70" zoomScaleNormal="70" zoomScaleSheetLayoutView="55" workbookViewId="0">
      <selection activeCell="D64" sqref="D64:J64"/>
    </sheetView>
  </sheetViews>
  <sheetFormatPr defaultColWidth="0" defaultRowHeight="15" zeroHeight="1" x14ac:dyDescent="0.25"/>
  <cols>
    <col min="1" max="1" width="3.7109375" customWidth="1"/>
    <col min="2" max="2" width="6.28515625" customWidth="1"/>
    <col min="3" max="3" width="7.7109375" customWidth="1"/>
    <col min="4" max="4" width="33.140625" customWidth="1"/>
    <col min="5" max="5" width="15" customWidth="1"/>
    <col min="6" max="6" width="26" customWidth="1"/>
    <col min="7" max="8" width="29.42578125" customWidth="1"/>
    <col min="9" max="9" width="24.28515625" customWidth="1"/>
    <col min="10" max="10" width="23.140625" customWidth="1"/>
    <col min="11" max="11" width="16.5703125" customWidth="1"/>
    <col min="12" max="12" width="22" customWidth="1"/>
    <col min="13" max="13" width="4" customWidth="1"/>
    <col min="14" max="14" width="9" hidden="1" customWidth="1"/>
    <col min="15" max="16" width="0" hidden="1" customWidth="1"/>
    <col min="17" max="16384" width="9" hidden="1"/>
  </cols>
  <sheetData>
    <row r="1" spans="2:12" ht="53.25" customHeight="1" x14ac:dyDescent="0.25">
      <c r="B1" s="10"/>
      <c r="C1" s="10"/>
      <c r="D1" s="10"/>
      <c r="E1" s="10"/>
      <c r="F1" s="10"/>
      <c r="G1" s="10"/>
      <c r="H1" s="10"/>
      <c r="I1" s="10"/>
      <c r="J1" s="204" t="s">
        <v>70</v>
      </c>
      <c r="K1" s="204"/>
      <c r="L1" s="204"/>
    </row>
    <row r="2" spans="2:12" ht="20.25" customHeight="1" x14ac:dyDescent="0.25">
      <c r="B2" s="10"/>
      <c r="C2" s="10"/>
      <c r="D2" s="10"/>
      <c r="E2" s="10"/>
      <c r="F2" s="10"/>
      <c r="G2" s="10"/>
      <c r="H2" s="10"/>
      <c r="I2" s="10"/>
      <c r="J2" s="205"/>
      <c r="K2" s="205"/>
      <c r="L2" s="205"/>
    </row>
    <row r="3" spans="2:12" ht="40.15" customHeight="1" thickBot="1" x14ac:dyDescent="0.3">
      <c r="B3" s="250" t="s">
        <v>271</v>
      </c>
      <c r="C3" s="250"/>
      <c r="D3" s="250"/>
      <c r="E3" s="250"/>
      <c r="F3" s="250"/>
      <c r="G3" s="250"/>
      <c r="H3" s="250"/>
      <c r="I3" s="250"/>
      <c r="J3" s="251" t="s">
        <v>106</v>
      </c>
      <c r="K3" s="251"/>
      <c r="L3" s="251"/>
    </row>
    <row r="4" spans="2:12" ht="30" customHeight="1" thickBot="1" x14ac:dyDescent="0.3">
      <c r="B4" s="206" t="s">
        <v>36</v>
      </c>
      <c r="C4" s="207"/>
      <c r="D4" s="207"/>
      <c r="E4" s="207"/>
      <c r="F4" s="207"/>
      <c r="G4" s="207"/>
      <c r="H4" s="207"/>
      <c r="I4" s="207"/>
      <c r="J4" s="207"/>
      <c r="K4" s="207"/>
      <c r="L4" s="208"/>
    </row>
    <row r="5" spans="2:12" ht="32.25" hidden="1" thickBot="1" x14ac:dyDescent="0.3">
      <c r="B5" s="145">
        <v>0</v>
      </c>
      <c r="C5" s="146"/>
      <c r="D5" s="39" t="s">
        <v>33</v>
      </c>
      <c r="E5" s="215"/>
      <c r="F5" s="216"/>
      <c r="G5" s="216"/>
      <c r="H5" s="216"/>
      <c r="I5" s="216"/>
      <c r="J5" s="216"/>
      <c r="K5" s="216"/>
      <c r="L5" s="217"/>
    </row>
    <row r="6" spans="2:12" ht="37.5" hidden="1" customHeight="1" thickBot="1" x14ac:dyDescent="0.3">
      <c r="B6" s="202"/>
      <c r="C6" s="203"/>
      <c r="D6" s="228" t="s">
        <v>116</v>
      </c>
      <c r="E6" s="229"/>
      <c r="F6" s="229"/>
      <c r="G6" s="229"/>
      <c r="H6" s="229"/>
      <c r="I6" s="229"/>
      <c r="J6" s="229"/>
      <c r="K6" s="229"/>
      <c r="L6" s="230"/>
    </row>
    <row r="7" spans="2:12" ht="65.25" customHeight="1" thickBot="1" x14ac:dyDescent="0.3">
      <c r="B7" s="171" t="s">
        <v>67</v>
      </c>
      <c r="C7" s="172"/>
      <c r="D7" s="39" t="s">
        <v>35</v>
      </c>
      <c r="E7" s="212"/>
      <c r="F7" s="191"/>
      <c r="G7" s="191"/>
      <c r="H7" s="191"/>
      <c r="I7" s="191"/>
      <c r="J7" s="191"/>
      <c r="K7" s="191"/>
      <c r="L7" s="192"/>
    </row>
    <row r="8" spans="2:12" ht="52.5" customHeight="1" thickBot="1" x14ac:dyDescent="0.3">
      <c r="B8" s="171" t="s">
        <v>34</v>
      </c>
      <c r="C8" s="172"/>
      <c r="D8" s="39" t="s">
        <v>1</v>
      </c>
      <c r="E8" s="212"/>
      <c r="F8" s="191"/>
      <c r="G8" s="191"/>
      <c r="H8" s="191"/>
      <c r="I8" s="191"/>
      <c r="J8" s="191"/>
      <c r="K8" s="191"/>
      <c r="L8" s="192"/>
    </row>
    <row r="9" spans="2:12" ht="24.75" customHeight="1" thickBot="1" x14ac:dyDescent="0.3">
      <c r="B9" s="171" t="s">
        <v>27</v>
      </c>
      <c r="C9" s="172"/>
      <c r="D9" s="40" t="s">
        <v>2</v>
      </c>
      <c r="E9" s="199"/>
      <c r="F9" s="181"/>
      <c r="G9" s="181"/>
      <c r="H9" s="181"/>
      <c r="I9" s="181"/>
      <c r="J9" s="181"/>
      <c r="K9" s="181"/>
      <c r="L9" s="182"/>
    </row>
    <row r="10" spans="2:12" ht="24.75" customHeight="1" thickBot="1" x14ac:dyDescent="0.3">
      <c r="B10" s="171" t="s">
        <v>28</v>
      </c>
      <c r="C10" s="172"/>
      <c r="D10" s="41" t="s">
        <v>3</v>
      </c>
      <c r="E10" s="199"/>
      <c r="F10" s="181"/>
      <c r="G10" s="181"/>
      <c r="H10" s="181"/>
      <c r="I10" s="181"/>
      <c r="J10" s="181"/>
      <c r="K10" s="181"/>
      <c r="L10" s="182"/>
    </row>
    <row r="11" spans="2:12" ht="22.5" customHeight="1" thickBot="1" x14ac:dyDescent="0.3">
      <c r="B11" s="202" t="s">
        <v>29</v>
      </c>
      <c r="C11" s="203"/>
      <c r="D11" s="220" t="s">
        <v>272</v>
      </c>
      <c r="E11" s="221"/>
      <c r="F11" s="221"/>
      <c r="G11" s="221"/>
      <c r="H11" s="221"/>
      <c r="I11" s="221"/>
      <c r="J11" s="221"/>
      <c r="K11" s="221"/>
      <c r="L11" s="222"/>
    </row>
    <row r="12" spans="2:12" ht="77.650000000000006" customHeight="1" thickBot="1" x14ac:dyDescent="0.3">
      <c r="B12" s="202"/>
      <c r="C12" s="203"/>
      <c r="D12" s="149" t="s">
        <v>9</v>
      </c>
      <c r="E12" s="162"/>
      <c r="F12" s="45" t="s">
        <v>75</v>
      </c>
      <c r="G12" s="45" t="s">
        <v>11</v>
      </c>
      <c r="H12" s="45" t="s">
        <v>12</v>
      </c>
      <c r="I12" s="149" t="s">
        <v>119</v>
      </c>
      <c r="J12" s="150"/>
      <c r="K12" s="150"/>
      <c r="L12" s="162"/>
    </row>
    <row r="13" spans="2:12" ht="85.5" customHeight="1" thickBot="1" x14ac:dyDescent="0.3">
      <c r="B13" s="202"/>
      <c r="C13" s="203"/>
      <c r="D13" s="163"/>
      <c r="E13" s="164"/>
      <c r="F13" s="122"/>
      <c r="G13" s="122"/>
      <c r="H13" s="122"/>
      <c r="I13" s="163"/>
      <c r="J13" s="179"/>
      <c r="K13" s="179"/>
      <c r="L13" s="164"/>
    </row>
    <row r="14" spans="2:12" ht="23.65" hidden="1" customHeight="1" thickBot="1" x14ac:dyDescent="0.3">
      <c r="B14" s="200"/>
      <c r="C14" s="201"/>
      <c r="D14" s="218"/>
      <c r="E14" s="218"/>
      <c r="F14" s="218"/>
      <c r="G14" s="218"/>
      <c r="H14" s="218"/>
      <c r="I14" s="218"/>
      <c r="J14" s="218"/>
      <c r="K14" s="218"/>
      <c r="L14" s="219"/>
    </row>
    <row r="15" spans="2:12" ht="21" thickBot="1" x14ac:dyDescent="0.3">
      <c r="B15" s="176" t="s">
        <v>37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8"/>
    </row>
    <row r="16" spans="2:12" ht="116.25" customHeight="1" x14ac:dyDescent="0.25">
      <c r="B16" s="159"/>
      <c r="C16" s="160"/>
      <c r="D16" s="161"/>
      <c r="E16" s="3" t="s">
        <v>15</v>
      </c>
      <c r="F16" s="3" t="s">
        <v>17</v>
      </c>
      <c r="G16" s="3" t="s">
        <v>18</v>
      </c>
      <c r="H16" s="3" t="s">
        <v>124</v>
      </c>
      <c r="I16" s="3" t="s">
        <v>125</v>
      </c>
      <c r="J16" s="3" t="s">
        <v>91</v>
      </c>
      <c r="K16" s="3" t="s">
        <v>92</v>
      </c>
      <c r="L16" s="4" t="s">
        <v>93</v>
      </c>
    </row>
    <row r="17" spans="2:12" ht="49.5" customHeight="1" x14ac:dyDescent="0.25">
      <c r="B17" s="223" t="s">
        <v>30</v>
      </c>
      <c r="C17" s="224"/>
      <c r="D17" s="46" t="s">
        <v>62</v>
      </c>
      <c r="E17" s="123"/>
      <c r="F17" s="124"/>
      <c r="G17" s="124"/>
      <c r="H17" s="124"/>
      <c r="I17" s="124"/>
      <c r="J17" s="124"/>
      <c r="K17" s="124"/>
      <c r="L17" s="125"/>
    </row>
    <row r="18" spans="2:12" ht="31.5" x14ac:dyDescent="0.25">
      <c r="B18" s="225" t="s">
        <v>31</v>
      </c>
      <c r="C18" s="226"/>
      <c r="D18" s="46" t="s">
        <v>63</v>
      </c>
      <c r="E18" s="90"/>
      <c r="F18" s="66"/>
      <c r="G18" s="66"/>
      <c r="H18" s="66"/>
      <c r="I18" s="66"/>
      <c r="J18" s="66"/>
      <c r="K18" s="66"/>
      <c r="L18" s="67"/>
    </row>
    <row r="19" spans="2:12" ht="19.149999999999999" customHeight="1" thickBot="1" x14ac:dyDescent="0.3">
      <c r="B19" s="200"/>
      <c r="C19" s="227"/>
      <c r="D19" s="213" t="s">
        <v>38</v>
      </c>
      <c r="E19" s="213"/>
      <c r="F19" s="213"/>
      <c r="G19" s="213"/>
      <c r="H19" s="213"/>
      <c r="I19" s="213"/>
      <c r="J19" s="213"/>
      <c r="K19" s="213"/>
      <c r="L19" s="214"/>
    </row>
    <row r="20" spans="2:12" ht="26.25" customHeight="1" thickBot="1" x14ac:dyDescent="0.3">
      <c r="B20" s="171" t="s">
        <v>32</v>
      </c>
      <c r="C20" s="172"/>
      <c r="D20" s="47" t="s">
        <v>26</v>
      </c>
      <c r="E20" s="209"/>
      <c r="F20" s="210"/>
      <c r="G20" s="210"/>
      <c r="H20" s="210"/>
      <c r="I20" s="210"/>
      <c r="J20" s="210"/>
      <c r="K20" s="210"/>
      <c r="L20" s="211"/>
    </row>
    <row r="21" spans="2:12" ht="26.25" customHeight="1" thickBot="1" x14ac:dyDescent="0.3">
      <c r="B21" s="171" t="s">
        <v>39</v>
      </c>
      <c r="C21" s="172"/>
      <c r="D21" s="47" t="s">
        <v>21</v>
      </c>
      <c r="E21" s="212"/>
      <c r="F21" s="191"/>
      <c r="G21" s="191"/>
      <c r="H21" s="191"/>
      <c r="I21" s="191"/>
      <c r="J21" s="191"/>
      <c r="K21" s="191"/>
      <c r="L21" s="192"/>
    </row>
    <row r="22" spans="2:12" ht="24" customHeight="1" thickBot="1" x14ac:dyDescent="0.3">
      <c r="B22" s="171" t="s">
        <v>40</v>
      </c>
      <c r="C22" s="172"/>
      <c r="D22" s="47" t="s">
        <v>4</v>
      </c>
      <c r="E22" s="180"/>
      <c r="F22" s="181"/>
      <c r="G22" s="181"/>
      <c r="H22" s="181"/>
      <c r="I22" s="181"/>
      <c r="J22" s="181"/>
      <c r="K22" s="181"/>
      <c r="L22" s="182"/>
    </row>
    <row r="23" spans="2:12" ht="36" customHeight="1" thickBot="1" x14ac:dyDescent="0.3">
      <c r="B23" s="171" t="s">
        <v>41</v>
      </c>
      <c r="C23" s="172"/>
      <c r="D23" s="47" t="s">
        <v>5</v>
      </c>
      <c r="E23" s="180"/>
      <c r="F23" s="181"/>
      <c r="G23" s="181"/>
      <c r="H23" s="181"/>
      <c r="I23" s="181"/>
      <c r="J23" s="181"/>
      <c r="K23" s="181"/>
      <c r="L23" s="182"/>
    </row>
    <row r="24" spans="2:12" ht="15.75" customHeight="1" thickBot="1" x14ac:dyDescent="0.3">
      <c r="B24" s="171" t="s">
        <v>42</v>
      </c>
      <c r="C24" s="172"/>
      <c r="D24" s="40" t="s">
        <v>6</v>
      </c>
      <c r="E24" s="199"/>
      <c r="F24" s="181"/>
      <c r="G24" s="181"/>
      <c r="H24" s="181"/>
      <c r="I24" s="181"/>
      <c r="J24" s="181"/>
      <c r="K24" s="181"/>
      <c r="L24" s="182"/>
    </row>
    <row r="25" spans="2:12" ht="15.75" customHeight="1" thickBot="1" x14ac:dyDescent="0.3">
      <c r="B25" s="171" t="s">
        <v>43</v>
      </c>
      <c r="C25" s="172"/>
      <c r="D25" s="47" t="s">
        <v>22</v>
      </c>
      <c r="E25" s="193"/>
      <c r="F25" s="194"/>
      <c r="G25" s="194"/>
      <c r="H25" s="194"/>
      <c r="I25" s="194"/>
      <c r="J25" s="194"/>
      <c r="K25" s="194"/>
      <c r="L25" s="195"/>
    </row>
    <row r="26" spans="2:12" ht="15.75" customHeight="1" thickBot="1" x14ac:dyDescent="0.3">
      <c r="B26" s="171" t="s">
        <v>44</v>
      </c>
      <c r="C26" s="172"/>
      <c r="D26" s="47" t="s">
        <v>23</v>
      </c>
      <c r="E26" s="193"/>
      <c r="F26" s="194"/>
      <c r="G26" s="194"/>
      <c r="H26" s="194"/>
      <c r="I26" s="194"/>
      <c r="J26" s="194"/>
      <c r="K26" s="194"/>
      <c r="L26" s="195"/>
    </row>
    <row r="27" spans="2:12" ht="16.5" thickBot="1" x14ac:dyDescent="0.3">
      <c r="B27" s="171" t="s">
        <v>45</v>
      </c>
      <c r="C27" s="172"/>
      <c r="D27" s="47" t="s">
        <v>24</v>
      </c>
      <c r="E27" s="193"/>
      <c r="F27" s="194"/>
      <c r="G27" s="194"/>
      <c r="H27" s="194"/>
      <c r="I27" s="194"/>
      <c r="J27" s="194"/>
      <c r="K27" s="194"/>
      <c r="L27" s="195"/>
    </row>
    <row r="28" spans="2:12" ht="16.5" thickBot="1" x14ac:dyDescent="0.3">
      <c r="B28" s="171" t="s">
        <v>46</v>
      </c>
      <c r="C28" s="172"/>
      <c r="D28" s="47" t="s">
        <v>94</v>
      </c>
      <c r="E28" s="193"/>
      <c r="F28" s="194"/>
      <c r="G28" s="194"/>
      <c r="H28" s="194"/>
      <c r="I28" s="194"/>
      <c r="J28" s="194"/>
      <c r="K28" s="194"/>
      <c r="L28" s="195"/>
    </row>
    <row r="29" spans="2:12" ht="15.75" customHeight="1" thickBot="1" x14ac:dyDescent="0.3">
      <c r="B29" s="171" t="s">
        <v>47</v>
      </c>
      <c r="C29" s="172"/>
      <c r="D29" s="47" t="s">
        <v>25</v>
      </c>
      <c r="E29" s="193"/>
      <c r="F29" s="194"/>
      <c r="G29" s="194"/>
      <c r="H29" s="194"/>
      <c r="I29" s="194"/>
      <c r="J29" s="194"/>
      <c r="K29" s="194"/>
      <c r="L29" s="195"/>
    </row>
    <row r="30" spans="2:12" ht="53.65" customHeight="1" thickBot="1" x14ac:dyDescent="0.3">
      <c r="B30" s="171" t="s">
        <v>48</v>
      </c>
      <c r="C30" s="172"/>
      <c r="D30" s="47" t="s">
        <v>69</v>
      </c>
      <c r="E30" s="196"/>
      <c r="F30" s="197"/>
      <c r="G30" s="197"/>
      <c r="H30" s="197"/>
      <c r="I30" s="197"/>
      <c r="J30" s="197"/>
      <c r="K30" s="197"/>
      <c r="L30" s="198"/>
    </row>
    <row r="31" spans="2:12" ht="37.5" customHeight="1" thickBot="1" x14ac:dyDescent="0.3">
      <c r="B31" s="171" t="s">
        <v>49</v>
      </c>
      <c r="C31" s="172"/>
      <c r="D31" s="85" t="s">
        <v>137</v>
      </c>
      <c r="E31" s="190"/>
      <c r="F31" s="191"/>
      <c r="G31" s="191"/>
      <c r="H31" s="191"/>
      <c r="I31" s="191"/>
      <c r="J31" s="191"/>
      <c r="K31" s="191"/>
      <c r="L31" s="192"/>
    </row>
    <row r="32" spans="2:12" ht="22.9" customHeight="1" thickBot="1" x14ac:dyDescent="0.3">
      <c r="B32" s="171" t="s">
        <v>50</v>
      </c>
      <c r="C32" s="172"/>
      <c r="D32" s="39" t="s">
        <v>14</v>
      </c>
      <c r="E32" s="183"/>
      <c r="F32" s="181"/>
      <c r="G32" s="181"/>
      <c r="H32" s="181"/>
      <c r="I32" s="181"/>
      <c r="J32" s="181"/>
      <c r="K32" s="181"/>
      <c r="L32" s="182"/>
    </row>
    <row r="33" spans="2:12" ht="49.15" customHeight="1" thickBot="1" x14ac:dyDescent="0.3">
      <c r="B33" s="176" t="s">
        <v>263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8"/>
    </row>
    <row r="34" spans="2:12" ht="25.5" customHeight="1" thickBot="1" x14ac:dyDescent="0.3">
      <c r="B34" s="171" t="s">
        <v>103</v>
      </c>
      <c r="C34" s="172"/>
      <c r="D34" s="47" t="s">
        <v>270</v>
      </c>
      <c r="E34" s="184" t="s">
        <v>118</v>
      </c>
      <c r="F34" s="185"/>
      <c r="G34" s="185"/>
      <c r="H34" s="185"/>
      <c r="I34" s="185"/>
      <c r="J34" s="185"/>
      <c r="K34" s="185"/>
      <c r="L34" s="186"/>
    </row>
    <row r="35" spans="2:12" ht="65.45" customHeight="1" thickBot="1" x14ac:dyDescent="0.3">
      <c r="B35" s="171" t="s">
        <v>104</v>
      </c>
      <c r="C35" s="172"/>
      <c r="D35" s="47" t="s">
        <v>264</v>
      </c>
      <c r="E35" s="187" t="str">
        <f>IFERROR(VLOOKUP(E34,S!D:F,3,FALSE),"")</f>
        <v>При выборе даты из списка тема семинара выбирается автоматически</v>
      </c>
      <c r="F35" s="188"/>
      <c r="G35" s="188"/>
      <c r="H35" s="188"/>
      <c r="I35" s="188"/>
      <c r="J35" s="188"/>
      <c r="K35" s="188"/>
      <c r="L35" s="189"/>
    </row>
    <row r="36" spans="2:12" ht="24.75" customHeight="1" thickBot="1" x14ac:dyDescent="0.3">
      <c r="B36" s="145" t="s">
        <v>51</v>
      </c>
      <c r="C36" s="146"/>
      <c r="D36" s="39" t="s">
        <v>273</v>
      </c>
      <c r="E36" s="190" t="s">
        <v>250</v>
      </c>
      <c r="F36" s="191"/>
      <c r="G36" s="191"/>
      <c r="H36" s="191"/>
      <c r="I36" s="191"/>
      <c r="J36" s="191"/>
      <c r="K36" s="191"/>
      <c r="L36" s="192"/>
    </row>
    <row r="37" spans="2:12" ht="16.5" customHeight="1" thickBot="1" x14ac:dyDescent="0.3">
      <c r="B37" s="200"/>
      <c r="C37" s="201"/>
      <c r="D37" s="247"/>
      <c r="E37" s="218"/>
      <c r="F37" s="218"/>
      <c r="G37" s="218"/>
      <c r="H37" s="218"/>
      <c r="I37" s="218"/>
      <c r="J37" s="218"/>
      <c r="K37" s="218"/>
      <c r="L37" s="219"/>
    </row>
    <row r="38" spans="2:12" ht="65.650000000000006" customHeight="1" thickBot="1" x14ac:dyDescent="0.3">
      <c r="B38" s="171" t="s">
        <v>52</v>
      </c>
      <c r="C38" s="172"/>
      <c r="D38" s="47" t="s">
        <v>265</v>
      </c>
      <c r="E38" s="163">
        <v>1</v>
      </c>
      <c r="F38" s="179"/>
      <c r="G38" s="179"/>
      <c r="H38" s="179"/>
      <c r="I38" s="179"/>
      <c r="J38" s="179"/>
      <c r="K38" s="179"/>
      <c r="L38" s="164"/>
    </row>
    <row r="39" spans="2:12" ht="54" customHeight="1" thickBot="1" x14ac:dyDescent="0.3">
      <c r="B39" s="145" t="s">
        <v>53</v>
      </c>
      <c r="C39" s="146"/>
      <c r="D39" s="39" t="s">
        <v>266</v>
      </c>
      <c r="E39" s="163" t="s">
        <v>120</v>
      </c>
      <c r="F39" s="179"/>
      <c r="G39" s="179"/>
      <c r="H39" s="179"/>
      <c r="I39" s="179"/>
      <c r="J39" s="179"/>
      <c r="K39" s="179"/>
      <c r="L39" s="164"/>
    </row>
    <row r="40" spans="2:12" ht="88.5" customHeight="1" thickBot="1" x14ac:dyDescent="0.3">
      <c r="B40" s="200"/>
      <c r="C40" s="201"/>
      <c r="D40" s="256" t="s">
        <v>277</v>
      </c>
      <c r="E40" s="257"/>
      <c r="F40" s="257"/>
      <c r="G40" s="257"/>
      <c r="H40" s="257"/>
      <c r="I40" s="257"/>
      <c r="J40" s="257"/>
      <c r="K40" s="257"/>
      <c r="L40" s="258"/>
    </row>
    <row r="41" spans="2:12" ht="63.4" customHeight="1" thickBot="1" x14ac:dyDescent="0.3">
      <c r="B41" s="238" t="s">
        <v>59</v>
      </c>
      <c r="C41" s="176" t="s">
        <v>267</v>
      </c>
      <c r="D41" s="177"/>
      <c r="E41" s="177"/>
      <c r="F41" s="177"/>
      <c r="G41" s="177"/>
      <c r="H41" s="177"/>
      <c r="I41" s="177"/>
      <c r="J41" s="177"/>
      <c r="K41" s="177"/>
      <c r="L41" s="178"/>
    </row>
    <row r="42" spans="2:12" ht="119.25" customHeight="1" thickBot="1" x14ac:dyDescent="0.3">
      <c r="B42" s="239"/>
      <c r="C42" s="2" t="s">
        <v>0</v>
      </c>
      <c r="D42" s="171" t="s">
        <v>9</v>
      </c>
      <c r="E42" s="172"/>
      <c r="F42" s="1" t="s">
        <v>10</v>
      </c>
      <c r="G42" s="1" t="s">
        <v>11</v>
      </c>
      <c r="H42" s="171" t="s">
        <v>12</v>
      </c>
      <c r="I42" s="172"/>
      <c r="J42" s="1" t="s">
        <v>13</v>
      </c>
      <c r="K42" s="131" t="s">
        <v>14</v>
      </c>
      <c r="L42" s="133" t="s">
        <v>279</v>
      </c>
    </row>
    <row r="43" spans="2:12" ht="22.5" customHeight="1" x14ac:dyDescent="0.25">
      <c r="B43" s="239"/>
      <c r="C43" s="134">
        <v>1</v>
      </c>
      <c r="D43" s="233"/>
      <c r="E43" s="234"/>
      <c r="F43" s="129"/>
      <c r="G43" s="129"/>
      <c r="H43" s="175"/>
      <c r="I43" s="175"/>
      <c r="J43" s="129"/>
      <c r="K43" s="137"/>
      <c r="L43" s="130" t="s">
        <v>281</v>
      </c>
    </row>
    <row r="44" spans="2:12" ht="15.75" x14ac:dyDescent="0.25">
      <c r="B44" s="239"/>
      <c r="C44" s="135">
        <v>2</v>
      </c>
      <c r="D44" s="170"/>
      <c r="E44" s="169"/>
      <c r="F44" s="68"/>
      <c r="G44" s="68"/>
      <c r="H44" s="168"/>
      <c r="I44" s="169"/>
      <c r="J44" s="68"/>
      <c r="K44" s="132"/>
      <c r="L44" s="128"/>
    </row>
    <row r="45" spans="2:12" ht="15.75" x14ac:dyDescent="0.25">
      <c r="B45" s="239"/>
      <c r="C45" s="135">
        <v>3</v>
      </c>
      <c r="D45" s="170"/>
      <c r="E45" s="169"/>
      <c r="F45" s="68"/>
      <c r="G45" s="68"/>
      <c r="H45" s="168"/>
      <c r="I45" s="169"/>
      <c r="J45" s="69"/>
      <c r="K45" s="132"/>
      <c r="L45" s="128"/>
    </row>
    <row r="46" spans="2:12" ht="15.75" x14ac:dyDescent="0.25">
      <c r="B46" s="239"/>
      <c r="C46" s="135">
        <v>4</v>
      </c>
      <c r="D46" s="170"/>
      <c r="E46" s="169"/>
      <c r="F46" s="68"/>
      <c r="G46" s="68"/>
      <c r="H46" s="168"/>
      <c r="I46" s="169"/>
      <c r="J46" s="68"/>
      <c r="K46" s="132"/>
      <c r="L46" s="128"/>
    </row>
    <row r="47" spans="2:12" ht="15.75" x14ac:dyDescent="0.25">
      <c r="B47" s="239"/>
      <c r="C47" s="135">
        <v>5</v>
      </c>
      <c r="D47" s="170"/>
      <c r="E47" s="169"/>
      <c r="F47" s="68"/>
      <c r="G47" s="68"/>
      <c r="H47" s="168"/>
      <c r="I47" s="169"/>
      <c r="J47" s="68"/>
      <c r="K47" s="132"/>
      <c r="L47" s="128"/>
    </row>
    <row r="48" spans="2:12" ht="15.75" x14ac:dyDescent="0.25">
      <c r="B48" s="239"/>
      <c r="C48" s="135">
        <v>6</v>
      </c>
      <c r="D48" s="170"/>
      <c r="E48" s="169"/>
      <c r="F48" s="68"/>
      <c r="G48" s="68"/>
      <c r="H48" s="168"/>
      <c r="I48" s="169"/>
      <c r="J48" s="68"/>
      <c r="K48" s="132"/>
      <c r="L48" s="128"/>
    </row>
    <row r="49" spans="2:12" ht="15.75" x14ac:dyDescent="0.25">
      <c r="B49" s="239"/>
      <c r="C49" s="135">
        <v>7</v>
      </c>
      <c r="D49" s="170"/>
      <c r="E49" s="169"/>
      <c r="F49" s="68"/>
      <c r="G49" s="68"/>
      <c r="H49" s="168"/>
      <c r="I49" s="169"/>
      <c r="J49" s="68"/>
      <c r="K49" s="132"/>
      <c r="L49" s="128"/>
    </row>
    <row r="50" spans="2:12" ht="15.75" x14ac:dyDescent="0.25">
      <c r="B50" s="239"/>
      <c r="C50" s="135">
        <v>8</v>
      </c>
      <c r="D50" s="170"/>
      <c r="E50" s="169"/>
      <c r="F50" s="68"/>
      <c r="G50" s="68"/>
      <c r="H50" s="168"/>
      <c r="I50" s="169"/>
      <c r="J50" s="68"/>
      <c r="K50" s="132"/>
      <c r="L50" s="128"/>
    </row>
    <row r="51" spans="2:12" ht="15.75" x14ac:dyDescent="0.25">
      <c r="B51" s="239"/>
      <c r="C51" s="135">
        <v>9</v>
      </c>
      <c r="D51" s="170"/>
      <c r="E51" s="169"/>
      <c r="F51" s="68"/>
      <c r="G51" s="68"/>
      <c r="H51" s="168"/>
      <c r="I51" s="169"/>
      <c r="J51" s="68"/>
      <c r="K51" s="132"/>
      <c r="L51" s="128"/>
    </row>
    <row r="52" spans="2:12" ht="16.5" thickBot="1" x14ac:dyDescent="0.3">
      <c r="B52" s="240"/>
      <c r="C52" s="136">
        <v>10</v>
      </c>
      <c r="D52" s="173"/>
      <c r="E52" s="174"/>
      <c r="F52" s="70"/>
      <c r="G52" s="70"/>
      <c r="H52" s="232"/>
      <c r="I52" s="174"/>
      <c r="J52" s="70"/>
      <c r="K52" s="138"/>
      <c r="L52" s="139"/>
    </row>
    <row r="53" spans="2:12" ht="39.75" customHeight="1" thickBot="1" x14ac:dyDescent="0.3">
      <c r="B53" s="238" t="s">
        <v>65</v>
      </c>
      <c r="C53" s="78" t="s">
        <v>0</v>
      </c>
      <c r="D53" s="241" t="s">
        <v>268</v>
      </c>
      <c r="E53" s="242"/>
      <c r="F53" s="242"/>
      <c r="G53" s="242"/>
      <c r="H53" s="242"/>
      <c r="I53" s="242"/>
      <c r="J53" s="242"/>
      <c r="K53" s="242"/>
      <c r="L53" s="243"/>
    </row>
    <row r="54" spans="2:12" ht="15.75" x14ac:dyDescent="0.25">
      <c r="B54" s="239"/>
      <c r="C54" s="6">
        <v>1</v>
      </c>
      <c r="D54" s="244"/>
      <c r="E54" s="245"/>
      <c r="F54" s="245"/>
      <c r="G54" s="245"/>
      <c r="H54" s="245"/>
      <c r="I54" s="245"/>
      <c r="J54" s="245"/>
      <c r="K54" s="245"/>
      <c r="L54" s="246"/>
    </row>
    <row r="55" spans="2:12" ht="15.75" x14ac:dyDescent="0.25">
      <c r="B55" s="239"/>
      <c r="C55" s="7">
        <v>2</v>
      </c>
      <c r="D55" s="165"/>
      <c r="E55" s="166"/>
      <c r="F55" s="166"/>
      <c r="G55" s="166"/>
      <c r="H55" s="166"/>
      <c r="I55" s="166"/>
      <c r="J55" s="166"/>
      <c r="K55" s="166"/>
      <c r="L55" s="167"/>
    </row>
    <row r="56" spans="2:12" ht="15.75" x14ac:dyDescent="0.25">
      <c r="B56" s="239"/>
      <c r="C56" s="7">
        <v>3</v>
      </c>
      <c r="D56" s="165"/>
      <c r="E56" s="166"/>
      <c r="F56" s="166"/>
      <c r="G56" s="166"/>
      <c r="H56" s="166"/>
      <c r="I56" s="166"/>
      <c r="J56" s="166"/>
      <c r="K56" s="166"/>
      <c r="L56" s="167"/>
    </row>
    <row r="57" spans="2:12" ht="15.75" x14ac:dyDescent="0.25">
      <c r="B57" s="239"/>
      <c r="C57" s="7">
        <v>4</v>
      </c>
      <c r="D57" s="165"/>
      <c r="E57" s="166"/>
      <c r="F57" s="166"/>
      <c r="G57" s="166"/>
      <c r="H57" s="166"/>
      <c r="I57" s="166"/>
      <c r="J57" s="166"/>
      <c r="K57" s="166"/>
      <c r="L57" s="167"/>
    </row>
    <row r="58" spans="2:12" ht="16.5" thickBot="1" x14ac:dyDescent="0.3">
      <c r="B58" s="240"/>
      <c r="C58" s="8">
        <v>5</v>
      </c>
      <c r="D58" s="253"/>
      <c r="E58" s="254"/>
      <c r="F58" s="254"/>
      <c r="G58" s="254"/>
      <c r="H58" s="254"/>
      <c r="I58" s="254"/>
      <c r="J58" s="254"/>
      <c r="K58" s="254"/>
      <c r="L58" s="255"/>
    </row>
    <row r="59" spans="2:12" ht="15.4" customHeight="1" thickBot="1" x14ac:dyDescent="0.3">
      <c r="B59" s="235" t="s">
        <v>274</v>
      </c>
      <c r="C59" s="236"/>
      <c r="D59" s="236"/>
      <c r="E59" s="236"/>
      <c r="F59" s="236"/>
      <c r="G59" s="236"/>
      <c r="H59" s="236"/>
      <c r="I59" s="236"/>
      <c r="J59" s="236"/>
      <c r="K59" s="236"/>
      <c r="L59" s="237"/>
    </row>
    <row r="60" spans="2:12" ht="33.75" customHeight="1" thickBot="1" x14ac:dyDescent="0.3">
      <c r="B60" s="145" t="s">
        <v>66</v>
      </c>
      <c r="C60" s="146"/>
      <c r="D60" s="149" t="s">
        <v>9</v>
      </c>
      <c r="E60" s="151"/>
      <c r="F60" s="48" t="s">
        <v>10</v>
      </c>
      <c r="G60" s="48" t="s">
        <v>11</v>
      </c>
      <c r="H60" s="152" t="s">
        <v>12</v>
      </c>
      <c r="I60" s="152"/>
      <c r="J60" s="48" t="s">
        <v>13</v>
      </c>
      <c r="K60" s="152" t="s">
        <v>14</v>
      </c>
      <c r="L60" s="153"/>
    </row>
    <row r="61" spans="2:12" ht="20.25" customHeight="1" thickBot="1" x14ac:dyDescent="0.3">
      <c r="B61" s="147"/>
      <c r="C61" s="148"/>
      <c r="D61" s="154"/>
      <c r="E61" s="156"/>
      <c r="F61" s="126"/>
      <c r="G61" s="126"/>
      <c r="H61" s="260"/>
      <c r="I61" s="261"/>
      <c r="J61" s="127"/>
      <c r="K61" s="157"/>
      <c r="L61" s="158"/>
    </row>
    <row r="62" spans="2:12" ht="27" customHeight="1" thickBot="1" x14ac:dyDescent="0.3">
      <c r="B62" s="142" t="s">
        <v>293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4"/>
    </row>
    <row r="63" spans="2:12" ht="16.5" thickBot="1" x14ac:dyDescent="0.3">
      <c r="B63" s="145">
        <v>29</v>
      </c>
      <c r="C63" s="146"/>
      <c r="D63" s="149" t="s">
        <v>283</v>
      </c>
      <c r="E63" s="150"/>
      <c r="F63" s="150"/>
      <c r="G63" s="150"/>
      <c r="H63" s="150"/>
      <c r="I63" s="150"/>
      <c r="J63" s="151"/>
      <c r="K63" s="152" t="s">
        <v>284</v>
      </c>
      <c r="L63" s="153"/>
    </row>
    <row r="64" spans="2:12" ht="35.25" customHeight="1" thickBot="1" x14ac:dyDescent="0.3">
      <c r="B64" s="147"/>
      <c r="C64" s="148"/>
      <c r="D64" s="154" t="s">
        <v>285</v>
      </c>
      <c r="E64" s="155"/>
      <c r="F64" s="155"/>
      <c r="G64" s="155"/>
      <c r="H64" s="155"/>
      <c r="I64" s="155"/>
      <c r="J64" s="156"/>
      <c r="K64" s="157"/>
      <c r="L64" s="158"/>
    </row>
    <row r="65" spans="2:12" ht="17.25" customHeight="1" x14ac:dyDescent="0.25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</row>
    <row r="66" spans="2:12" ht="39" customHeight="1" x14ac:dyDescent="0.25">
      <c r="B66" s="259" t="s">
        <v>261</v>
      </c>
      <c r="C66" s="259"/>
      <c r="D66" s="259"/>
      <c r="E66" s="259"/>
      <c r="F66" s="259"/>
      <c r="G66" s="259"/>
      <c r="H66" s="259"/>
      <c r="I66" s="259"/>
      <c r="J66" s="259"/>
      <c r="K66" s="259"/>
      <c r="L66" s="259"/>
    </row>
    <row r="67" spans="2:12" ht="37.5" customHeight="1" x14ac:dyDescent="0.25">
      <c r="B67" s="231" t="s">
        <v>122</v>
      </c>
      <c r="C67" s="231"/>
      <c r="D67" s="231"/>
      <c r="E67" s="231"/>
      <c r="F67" s="231"/>
      <c r="G67" s="231"/>
      <c r="H67" s="231"/>
      <c r="I67" s="231"/>
      <c r="J67" s="231"/>
      <c r="K67" s="231"/>
      <c r="L67" s="231"/>
    </row>
    <row r="68" spans="2:12" ht="58.5" customHeight="1" x14ac:dyDescent="0.25">
      <c r="B68" s="249" t="s">
        <v>296</v>
      </c>
      <c r="C68" s="249"/>
      <c r="D68" s="249"/>
      <c r="E68" s="249"/>
      <c r="F68" s="249"/>
      <c r="G68" s="249"/>
      <c r="H68" s="249"/>
      <c r="I68" s="249"/>
      <c r="J68" s="249"/>
      <c r="K68" s="249"/>
      <c r="L68" s="249"/>
    </row>
    <row r="69" spans="2:12" ht="40.5" customHeight="1" x14ac:dyDescent="0.25">
      <c r="B69" s="248" t="s">
        <v>269</v>
      </c>
      <c r="C69" s="248"/>
      <c r="D69" s="248"/>
      <c r="E69" s="248"/>
      <c r="F69" s="248"/>
      <c r="G69" s="248"/>
      <c r="H69" s="248"/>
      <c r="I69" s="248"/>
      <c r="J69" s="248"/>
      <c r="K69" s="248"/>
      <c r="L69" s="248"/>
    </row>
    <row r="70" spans="2:12" ht="45.75" customHeight="1" x14ac:dyDescent="0.25">
      <c r="B70" s="248" t="s">
        <v>262</v>
      </c>
      <c r="C70" s="248"/>
      <c r="D70" s="248"/>
      <c r="E70" s="248"/>
      <c r="F70" s="248"/>
      <c r="G70" s="248"/>
      <c r="H70" s="248"/>
      <c r="I70" s="248"/>
      <c r="J70" s="248"/>
      <c r="K70" s="248"/>
      <c r="L70" s="248"/>
    </row>
    <row r="71" spans="2:12" x14ac:dyDescent="0.25"/>
    <row r="72" spans="2:12" x14ac:dyDescent="0.25"/>
    <row r="73" spans="2:12" x14ac:dyDescent="0.25"/>
    <row r="74" spans="2:12" x14ac:dyDescent="0.25"/>
    <row r="75" spans="2:12" x14ac:dyDescent="0.25"/>
    <row r="76" spans="2:12" x14ac:dyDescent="0.25"/>
    <row r="77" spans="2:12" x14ac:dyDescent="0.25"/>
    <row r="78" spans="2:12" x14ac:dyDescent="0.25"/>
    <row r="79" spans="2:12" x14ac:dyDescent="0.25"/>
    <row r="80" spans="2:12" x14ac:dyDescent="0.25"/>
    <row r="81" x14ac:dyDescent="0.25"/>
  </sheetData>
  <mergeCells count="118">
    <mergeCell ref="K60:L60"/>
    <mergeCell ref="D37:L37"/>
    <mergeCell ref="B20:C20"/>
    <mergeCell ref="E27:L27"/>
    <mergeCell ref="E29:L29"/>
    <mergeCell ref="E31:L31"/>
    <mergeCell ref="B70:L70"/>
    <mergeCell ref="B68:L68"/>
    <mergeCell ref="B3:I3"/>
    <mergeCell ref="J3:L3"/>
    <mergeCell ref="B69:L69"/>
    <mergeCell ref="B65:L65"/>
    <mergeCell ref="D58:L58"/>
    <mergeCell ref="D57:L57"/>
    <mergeCell ref="D40:L40"/>
    <mergeCell ref="B39:C40"/>
    <mergeCell ref="B66:L66"/>
    <mergeCell ref="E39:L39"/>
    <mergeCell ref="D47:E47"/>
    <mergeCell ref="H47:I47"/>
    <mergeCell ref="C41:L41"/>
    <mergeCell ref="B60:C61"/>
    <mergeCell ref="H61:I61"/>
    <mergeCell ref="D61:E61"/>
    <mergeCell ref="K61:L61"/>
    <mergeCell ref="D60:E60"/>
    <mergeCell ref="H60:I60"/>
    <mergeCell ref="I13:L13"/>
    <mergeCell ref="E8:L8"/>
    <mergeCell ref="E9:L9"/>
    <mergeCell ref="B67:L67"/>
    <mergeCell ref="B21:C21"/>
    <mergeCell ref="H50:I50"/>
    <mergeCell ref="H52:I52"/>
    <mergeCell ref="D43:E43"/>
    <mergeCell ref="B59:L59"/>
    <mergeCell ref="B53:B58"/>
    <mergeCell ref="D53:L53"/>
    <mergeCell ref="D54:L54"/>
    <mergeCell ref="B41:B52"/>
    <mergeCell ref="D42:E42"/>
    <mergeCell ref="D44:E44"/>
    <mergeCell ref="D45:E45"/>
    <mergeCell ref="D46:E46"/>
    <mergeCell ref="D49:E49"/>
    <mergeCell ref="H45:I45"/>
    <mergeCell ref="E22:L22"/>
    <mergeCell ref="D56:L56"/>
    <mergeCell ref="B10:C10"/>
    <mergeCell ref="B11:C14"/>
    <mergeCell ref="B15:L15"/>
    <mergeCell ref="J1:L1"/>
    <mergeCell ref="J2:L2"/>
    <mergeCell ref="B35:C35"/>
    <mergeCell ref="B4:L4"/>
    <mergeCell ref="E20:L20"/>
    <mergeCell ref="E21:L21"/>
    <mergeCell ref="B5:C6"/>
    <mergeCell ref="B8:C8"/>
    <mergeCell ref="D19:L19"/>
    <mergeCell ref="E5:L5"/>
    <mergeCell ref="D14:L14"/>
    <mergeCell ref="E7:L7"/>
    <mergeCell ref="B7:C7"/>
    <mergeCell ref="E10:L10"/>
    <mergeCell ref="D11:L11"/>
    <mergeCell ref="B17:C17"/>
    <mergeCell ref="B18:C19"/>
    <mergeCell ref="B9:C9"/>
    <mergeCell ref="D6:L6"/>
    <mergeCell ref="B22:C22"/>
    <mergeCell ref="B23:C23"/>
    <mergeCell ref="B26:C26"/>
    <mergeCell ref="B33:L33"/>
    <mergeCell ref="E38:L38"/>
    <mergeCell ref="E23:L23"/>
    <mergeCell ref="E32:L32"/>
    <mergeCell ref="E34:L34"/>
    <mergeCell ref="E35:L35"/>
    <mergeCell ref="E36:L36"/>
    <mergeCell ref="E28:L28"/>
    <mergeCell ref="B28:C28"/>
    <mergeCell ref="B30:C30"/>
    <mergeCell ref="E30:L30"/>
    <mergeCell ref="E24:L24"/>
    <mergeCell ref="E25:L25"/>
    <mergeCell ref="E26:L26"/>
    <mergeCell ref="B36:C37"/>
    <mergeCell ref="B38:C38"/>
    <mergeCell ref="B27:C27"/>
    <mergeCell ref="B29:C29"/>
    <mergeCell ref="B31:C31"/>
    <mergeCell ref="B32:C32"/>
    <mergeCell ref="B34:C34"/>
    <mergeCell ref="B62:L62"/>
    <mergeCell ref="B63:C64"/>
    <mergeCell ref="D63:J63"/>
    <mergeCell ref="K63:L63"/>
    <mergeCell ref="D64:J64"/>
    <mergeCell ref="K64:L64"/>
    <mergeCell ref="B16:D16"/>
    <mergeCell ref="D12:E12"/>
    <mergeCell ref="I12:L12"/>
    <mergeCell ref="D13:E13"/>
    <mergeCell ref="D55:L55"/>
    <mergeCell ref="H48:I48"/>
    <mergeCell ref="H46:I46"/>
    <mergeCell ref="H49:I49"/>
    <mergeCell ref="D50:E50"/>
    <mergeCell ref="H44:I44"/>
    <mergeCell ref="H42:I42"/>
    <mergeCell ref="D51:E51"/>
    <mergeCell ref="H51:I51"/>
    <mergeCell ref="D52:E52"/>
    <mergeCell ref="H43:I43"/>
    <mergeCell ref="D48:E48"/>
    <mergeCell ref="B24:C24"/>
    <mergeCell ref="B25:C25"/>
  </mergeCells>
  <hyperlinks>
    <hyperlink ref="B67:L67" r:id="rId1" display="ФАУ «Главгосэкспертиза России» несёт ответственность за сохранность указанных персональных данных (в соответствии с Приказом от 10 мая 2018 года №115 «Об утверждении Политики в отношении обработки персональных данных ФАУ «Главгосэкспертиза России»)."/>
  </hyperlinks>
  <pageMargins left="0.28000000000000003" right="0.44" top="0.46" bottom="0.45" header="0.31496062992125984" footer="0.31496062992125984"/>
  <pageSetup paperSize="9" scale="40" orientation="portrait" r:id="rId2"/>
  <rowBreaks count="1" manualBreakCount="1">
    <brk id="32" max="11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S!$B$19:$B$29</xm:f>
          </x14:formula1>
          <xm:sqref>E38:L38</xm:sqref>
        </x14:dataValidation>
        <x14:dataValidation type="list" allowBlank="1" showInputMessage="1" showErrorMessage="1">
          <x14:formula1>
            <xm:f>S!$F$4:$F$6</xm:f>
          </x14:formula1>
          <xm:sqref>E5:L5</xm:sqref>
        </x14:dataValidation>
        <x14:dataValidation type="list" allowBlank="1" showErrorMessage="1">
          <x14:formula1>
            <xm:f>S!$I$4:$I$5</xm:f>
          </x14:formula1>
          <xm:sqref>E39:L39</xm:sqref>
        </x14:dataValidation>
        <x14:dataValidation type="list" allowBlank="1" showInputMessage="1" showErrorMessage="1">
          <x14:formula1>
            <xm:f>S!$K$4:$K$5</xm:f>
          </x14:formula1>
          <xm:sqref>L43:L52</xm:sqref>
        </x14:dataValidation>
        <x14:dataValidation type="list" allowBlank="1" showInputMessage="1" showErrorMessage="1">
          <x14:formula1>
            <xm:f>S!$L$4:$L$10</xm:f>
          </x14:formula1>
          <xm:sqref>D64:J64</xm:sqref>
        </x14:dataValidation>
        <x14:dataValidation type="list" allowBlank="1" showInputMessage="1" showErrorMessage="1">
          <x14:formula1>
            <xm:f>S!$B$5:$B$6</xm:f>
          </x14:formula1>
          <xm:sqref>E36:L36</xm:sqref>
        </x14:dataValidation>
        <x14:dataValidation type="list" errorStyle="information" allowBlank="1" showInputMessage="1" showErrorMessage="1" error="Выберите значение из списка">
          <x14:formula1>
            <xm:f>S!$D$19:$D$27</xm:f>
          </x14:formula1>
          <xm:sqref>E34:L34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7"/>
  <sheetViews>
    <sheetView topLeftCell="A51" zoomScale="70" zoomScaleNormal="70" workbookViewId="0">
      <selection activeCell="E34" sqref="E34:L34"/>
    </sheetView>
  </sheetViews>
  <sheetFormatPr defaultColWidth="9.140625" defaultRowHeight="15" x14ac:dyDescent="0.25"/>
  <cols>
    <col min="1" max="1" width="8.28515625" style="119" bestFit="1" customWidth="1"/>
    <col min="2" max="2" width="75.85546875" style="94" customWidth="1"/>
    <col min="3" max="4" width="14.85546875" style="120" customWidth="1"/>
    <col min="5" max="5" width="19.7109375" style="94" bestFit="1" customWidth="1"/>
    <col min="6" max="6" width="25.85546875" style="94" customWidth="1"/>
    <col min="7" max="8" width="28.7109375" style="94" bestFit="1" customWidth="1"/>
    <col min="9" max="16384" width="9.140625" style="94"/>
  </cols>
  <sheetData>
    <row r="3" spans="1:8" ht="13.9" customHeight="1" x14ac:dyDescent="0.25">
      <c r="A3" s="262" t="s">
        <v>138</v>
      </c>
      <c r="B3" s="263"/>
      <c r="C3" s="263"/>
      <c r="D3" s="263"/>
      <c r="E3" s="263"/>
      <c r="F3" s="263"/>
      <c r="G3" s="263"/>
      <c r="H3" s="263"/>
    </row>
    <row r="4" spans="1:8" x14ac:dyDescent="0.25">
      <c r="A4" s="262"/>
      <c r="B4" s="263"/>
      <c r="C4" s="263"/>
      <c r="D4" s="263"/>
      <c r="E4" s="263"/>
      <c r="F4" s="263"/>
      <c r="G4" s="263"/>
      <c r="H4" s="263"/>
    </row>
    <row r="5" spans="1:8" ht="42" customHeight="1" x14ac:dyDescent="0.25">
      <c r="A5" s="264" t="s">
        <v>139</v>
      </c>
      <c r="B5" s="265" t="s">
        <v>8</v>
      </c>
      <c r="C5" s="265" t="s">
        <v>140</v>
      </c>
      <c r="D5" s="265" t="s">
        <v>141</v>
      </c>
      <c r="E5" s="266" t="s">
        <v>142</v>
      </c>
      <c r="F5" s="266"/>
      <c r="G5" s="266"/>
      <c r="H5" s="266"/>
    </row>
    <row r="6" spans="1:8" ht="120" customHeight="1" x14ac:dyDescent="0.25">
      <c r="A6" s="264"/>
      <c r="B6" s="265"/>
      <c r="C6" s="265"/>
      <c r="D6" s="265"/>
      <c r="E6" s="95" t="s">
        <v>143</v>
      </c>
      <c r="F6" s="95" t="s">
        <v>12</v>
      </c>
      <c r="G6" s="95" t="s">
        <v>14</v>
      </c>
      <c r="H6" s="95" t="s">
        <v>144</v>
      </c>
    </row>
    <row r="7" spans="1:8" x14ac:dyDescent="0.25">
      <c r="A7" s="96">
        <v>1</v>
      </c>
      <c r="B7" s="97">
        <v>2</v>
      </c>
      <c r="C7" s="96">
        <v>3</v>
      </c>
      <c r="D7" s="97">
        <v>4</v>
      </c>
      <c r="E7" s="96">
        <v>5</v>
      </c>
      <c r="F7" s="97">
        <v>6</v>
      </c>
      <c r="G7" s="96">
        <v>7</v>
      </c>
      <c r="H7" s="96"/>
    </row>
    <row r="8" spans="1:8" ht="63" x14ac:dyDescent="0.25">
      <c r="A8" s="98">
        <v>1</v>
      </c>
      <c r="B8" s="99" t="s">
        <v>145</v>
      </c>
      <c r="C8" s="100">
        <v>44253</v>
      </c>
      <c r="D8" s="101" t="s">
        <v>146</v>
      </c>
      <c r="E8" s="102" t="s">
        <v>147</v>
      </c>
      <c r="F8" s="103" t="s">
        <v>148</v>
      </c>
      <c r="G8" s="104" t="s">
        <v>149</v>
      </c>
      <c r="H8" s="105" t="s">
        <v>150</v>
      </c>
    </row>
    <row r="9" spans="1:8" ht="75" x14ac:dyDescent="0.25">
      <c r="A9" s="98">
        <v>2</v>
      </c>
      <c r="B9" s="99" t="s">
        <v>151</v>
      </c>
      <c r="C9" s="100">
        <v>44270</v>
      </c>
      <c r="D9" s="101" t="s">
        <v>146</v>
      </c>
      <c r="E9" s="102" t="s">
        <v>152</v>
      </c>
      <c r="F9" s="102" t="s">
        <v>153</v>
      </c>
      <c r="G9" s="104" t="s">
        <v>154</v>
      </c>
      <c r="H9" s="105" t="s">
        <v>155</v>
      </c>
    </row>
    <row r="10" spans="1:8" ht="78.75" x14ac:dyDescent="0.25">
      <c r="A10" s="98">
        <v>3</v>
      </c>
      <c r="B10" s="99" t="s">
        <v>156</v>
      </c>
      <c r="C10" s="100">
        <v>44271</v>
      </c>
      <c r="D10" s="101" t="s">
        <v>146</v>
      </c>
      <c r="E10" s="102" t="s">
        <v>157</v>
      </c>
      <c r="F10" s="102" t="s">
        <v>158</v>
      </c>
      <c r="G10" s="104" t="s">
        <v>159</v>
      </c>
      <c r="H10" s="105" t="s">
        <v>160</v>
      </c>
    </row>
    <row r="11" spans="1:8" s="107" customFormat="1" ht="47.25" x14ac:dyDescent="0.25">
      <c r="A11" s="98">
        <v>4</v>
      </c>
      <c r="B11" s="99" t="s">
        <v>161</v>
      </c>
      <c r="C11" s="106">
        <v>44273</v>
      </c>
      <c r="D11" s="101" t="s">
        <v>146</v>
      </c>
      <c r="E11" s="102" t="s">
        <v>162</v>
      </c>
      <c r="F11" s="102" t="s">
        <v>163</v>
      </c>
      <c r="G11" s="104" t="s">
        <v>164</v>
      </c>
      <c r="H11" s="105" t="s">
        <v>165</v>
      </c>
    </row>
    <row r="12" spans="1:8" ht="47.25" x14ac:dyDescent="0.25">
      <c r="A12" s="98">
        <v>5</v>
      </c>
      <c r="B12" s="99" t="s">
        <v>166</v>
      </c>
      <c r="C12" s="100">
        <v>44274</v>
      </c>
      <c r="D12" s="101" t="s">
        <v>146</v>
      </c>
      <c r="E12" s="108" t="s">
        <v>167</v>
      </c>
      <c r="F12" s="108" t="s">
        <v>168</v>
      </c>
      <c r="G12" s="104" t="s">
        <v>169</v>
      </c>
      <c r="H12" s="105" t="s">
        <v>170</v>
      </c>
    </row>
    <row r="13" spans="1:8" ht="63" x14ac:dyDescent="0.25">
      <c r="A13" s="98">
        <v>6</v>
      </c>
      <c r="B13" s="99" t="s">
        <v>251</v>
      </c>
      <c r="C13" s="99" t="s">
        <v>172</v>
      </c>
      <c r="D13" s="101" t="s">
        <v>173</v>
      </c>
      <c r="E13" s="109" t="s">
        <v>174</v>
      </c>
      <c r="F13" s="109" t="s">
        <v>175</v>
      </c>
      <c r="G13" s="110" t="s">
        <v>176</v>
      </c>
      <c r="H13" s="111" t="s">
        <v>177</v>
      </c>
    </row>
    <row r="14" spans="1:8" ht="47.25" x14ac:dyDescent="0.25">
      <c r="A14" s="98">
        <v>7</v>
      </c>
      <c r="B14" s="99" t="s">
        <v>178</v>
      </c>
      <c r="C14" s="112">
        <v>44287</v>
      </c>
      <c r="D14" s="101" t="s">
        <v>146</v>
      </c>
      <c r="E14" s="102" t="s">
        <v>179</v>
      </c>
      <c r="F14" s="102" t="s">
        <v>180</v>
      </c>
      <c r="G14" s="104" t="s">
        <v>181</v>
      </c>
      <c r="H14" s="111" t="s">
        <v>182</v>
      </c>
    </row>
    <row r="15" spans="1:8" ht="63" x14ac:dyDescent="0.25">
      <c r="A15" s="98">
        <v>8</v>
      </c>
      <c r="B15" s="99" t="s">
        <v>183</v>
      </c>
      <c r="C15" s="112">
        <v>44288</v>
      </c>
      <c r="D15" s="101" t="s">
        <v>146</v>
      </c>
      <c r="E15" s="102" t="s">
        <v>184</v>
      </c>
      <c r="F15" s="102" t="s">
        <v>185</v>
      </c>
      <c r="G15" s="104" t="s">
        <v>186</v>
      </c>
      <c r="H15" s="111" t="s">
        <v>187</v>
      </c>
    </row>
    <row r="16" spans="1:8" ht="31.5" x14ac:dyDescent="0.25">
      <c r="A16" s="98">
        <v>9</v>
      </c>
      <c r="B16" s="99" t="s">
        <v>188</v>
      </c>
      <c r="C16" s="100">
        <v>44292</v>
      </c>
      <c r="D16" s="101" t="s">
        <v>146</v>
      </c>
      <c r="E16" s="102" t="s">
        <v>147</v>
      </c>
      <c r="F16" s="103" t="s">
        <v>148</v>
      </c>
      <c r="G16" s="104" t="s">
        <v>149</v>
      </c>
      <c r="H16" s="105" t="s">
        <v>150</v>
      </c>
    </row>
    <row r="17" spans="1:8" ht="47.25" x14ac:dyDescent="0.25">
      <c r="A17" s="98">
        <v>10</v>
      </c>
      <c r="B17" s="99" t="s">
        <v>189</v>
      </c>
      <c r="C17" s="112">
        <v>44294</v>
      </c>
      <c r="D17" s="101" t="s">
        <v>146</v>
      </c>
      <c r="E17" s="113" t="s">
        <v>190</v>
      </c>
      <c r="F17" s="102" t="s">
        <v>191</v>
      </c>
      <c r="G17" s="110" t="s">
        <v>192</v>
      </c>
      <c r="H17" s="105" t="s">
        <v>193</v>
      </c>
    </row>
    <row r="18" spans="1:8" ht="45" x14ac:dyDescent="0.25">
      <c r="A18" s="98">
        <v>11</v>
      </c>
      <c r="B18" s="99" t="s">
        <v>194</v>
      </c>
      <c r="C18" s="114" t="s">
        <v>195</v>
      </c>
      <c r="D18" s="101" t="s">
        <v>173</v>
      </c>
      <c r="E18" s="109" t="s">
        <v>174</v>
      </c>
      <c r="F18" s="109" t="s">
        <v>175</v>
      </c>
      <c r="G18" s="110" t="s">
        <v>176</v>
      </c>
      <c r="H18" s="111" t="s">
        <v>177</v>
      </c>
    </row>
    <row r="19" spans="1:8" ht="63" x14ac:dyDescent="0.25">
      <c r="A19" s="98">
        <v>12</v>
      </c>
      <c r="B19" s="99" t="s">
        <v>196</v>
      </c>
      <c r="C19" s="100">
        <v>44301</v>
      </c>
      <c r="D19" s="101" t="s">
        <v>146</v>
      </c>
      <c r="E19" s="108" t="s">
        <v>167</v>
      </c>
      <c r="F19" s="108" t="s">
        <v>168</v>
      </c>
      <c r="G19" s="104" t="s">
        <v>169</v>
      </c>
      <c r="H19" s="105" t="s">
        <v>170</v>
      </c>
    </row>
    <row r="20" spans="1:8" ht="63" x14ac:dyDescent="0.25">
      <c r="A20" s="98">
        <v>13</v>
      </c>
      <c r="B20" s="99" t="s">
        <v>197</v>
      </c>
      <c r="C20" s="112">
        <v>44302</v>
      </c>
      <c r="D20" s="101" t="s">
        <v>146</v>
      </c>
      <c r="E20" s="102" t="s">
        <v>198</v>
      </c>
      <c r="F20" s="108" t="s">
        <v>199</v>
      </c>
      <c r="G20" s="115" t="s">
        <v>200</v>
      </c>
      <c r="H20" s="105" t="s">
        <v>201</v>
      </c>
    </row>
    <row r="21" spans="1:8" ht="47.25" x14ac:dyDescent="0.25">
      <c r="A21" s="98">
        <v>14</v>
      </c>
      <c r="B21" s="99" t="s">
        <v>202</v>
      </c>
      <c r="C21" s="116">
        <v>44314</v>
      </c>
      <c r="D21" s="101" t="s">
        <v>146</v>
      </c>
      <c r="E21" s="102" t="s">
        <v>203</v>
      </c>
      <c r="F21" s="102" t="s">
        <v>204</v>
      </c>
      <c r="G21" s="104" t="s">
        <v>205</v>
      </c>
      <c r="H21" s="105" t="s">
        <v>206</v>
      </c>
    </row>
    <row r="22" spans="1:8" ht="100.5" customHeight="1" x14ac:dyDescent="0.25">
      <c r="A22" s="98">
        <v>15</v>
      </c>
      <c r="B22" s="99" t="s">
        <v>207</v>
      </c>
      <c r="C22" s="100">
        <v>44315</v>
      </c>
      <c r="D22" s="101" t="s">
        <v>146</v>
      </c>
      <c r="E22" s="117" t="s">
        <v>208</v>
      </c>
      <c r="F22" s="102" t="s">
        <v>209</v>
      </c>
      <c r="G22" s="104" t="s">
        <v>210</v>
      </c>
      <c r="H22" s="105" t="s">
        <v>211</v>
      </c>
    </row>
    <row r="23" spans="1:8" ht="78.75" x14ac:dyDescent="0.25">
      <c r="A23" s="98">
        <v>16</v>
      </c>
      <c r="B23" s="118" t="s">
        <v>212</v>
      </c>
      <c r="C23" s="100">
        <v>44334</v>
      </c>
      <c r="D23" s="101" t="s">
        <v>146</v>
      </c>
      <c r="E23" s="117" t="s">
        <v>208</v>
      </c>
      <c r="F23" s="102" t="s">
        <v>209</v>
      </c>
      <c r="G23" s="104" t="s">
        <v>210</v>
      </c>
      <c r="H23" s="105" t="s">
        <v>211</v>
      </c>
    </row>
    <row r="24" spans="1:8" ht="45" x14ac:dyDescent="0.25">
      <c r="A24" s="98">
        <v>17</v>
      </c>
      <c r="B24" s="99" t="s">
        <v>213</v>
      </c>
      <c r="C24" s="100">
        <v>44335</v>
      </c>
      <c r="D24" s="101" t="s">
        <v>146</v>
      </c>
      <c r="E24" s="102" t="s">
        <v>157</v>
      </c>
      <c r="F24" s="102" t="s">
        <v>158</v>
      </c>
      <c r="G24" s="104" t="s">
        <v>159</v>
      </c>
      <c r="H24" s="105" t="s">
        <v>160</v>
      </c>
    </row>
    <row r="25" spans="1:8" ht="45" x14ac:dyDescent="0.25">
      <c r="A25" s="98">
        <v>18</v>
      </c>
      <c r="B25" s="99" t="s">
        <v>214</v>
      </c>
      <c r="C25" s="100">
        <v>44336</v>
      </c>
      <c r="D25" s="101" t="s">
        <v>146</v>
      </c>
      <c r="E25" s="102" t="s">
        <v>184</v>
      </c>
      <c r="F25" s="102" t="s">
        <v>185</v>
      </c>
      <c r="G25" s="104" t="s">
        <v>186</v>
      </c>
      <c r="H25" s="111" t="s">
        <v>187</v>
      </c>
    </row>
    <row r="26" spans="1:8" ht="45" x14ac:dyDescent="0.25">
      <c r="A26" s="98">
        <v>19</v>
      </c>
      <c r="B26" s="99" t="s">
        <v>171</v>
      </c>
      <c r="C26" s="99" t="s">
        <v>215</v>
      </c>
      <c r="D26" s="101" t="s">
        <v>173</v>
      </c>
      <c r="E26" s="109" t="s">
        <v>174</v>
      </c>
      <c r="F26" s="109" t="s">
        <v>175</v>
      </c>
      <c r="G26" s="110" t="s">
        <v>176</v>
      </c>
      <c r="H26" s="111" t="s">
        <v>177</v>
      </c>
    </row>
    <row r="27" spans="1:8" ht="78.75" x14ac:dyDescent="0.25">
      <c r="A27" s="98">
        <v>20</v>
      </c>
      <c r="B27" s="99" t="s">
        <v>216</v>
      </c>
      <c r="C27" s="106">
        <v>44343</v>
      </c>
      <c r="D27" s="101" t="s">
        <v>146</v>
      </c>
      <c r="E27" s="102" t="s">
        <v>162</v>
      </c>
      <c r="F27" s="102" t="s">
        <v>163</v>
      </c>
      <c r="G27" s="104" t="s">
        <v>164</v>
      </c>
      <c r="H27" s="105" t="s">
        <v>165</v>
      </c>
    </row>
    <row r="28" spans="1:8" ht="75" x14ac:dyDescent="0.25">
      <c r="A28" s="98">
        <v>21</v>
      </c>
      <c r="B28" s="99" t="s">
        <v>217</v>
      </c>
      <c r="C28" s="100">
        <v>44347</v>
      </c>
      <c r="D28" s="101" t="s">
        <v>146</v>
      </c>
      <c r="E28" s="102" t="s">
        <v>152</v>
      </c>
      <c r="F28" s="102" t="s">
        <v>153</v>
      </c>
      <c r="G28" s="104" t="s">
        <v>154</v>
      </c>
      <c r="H28" s="105" t="s">
        <v>155</v>
      </c>
    </row>
    <row r="29" spans="1:8" ht="78.75" x14ac:dyDescent="0.25">
      <c r="A29" s="98">
        <v>22</v>
      </c>
      <c r="B29" s="99" t="s">
        <v>218</v>
      </c>
      <c r="C29" s="100">
        <v>44348</v>
      </c>
      <c r="D29" s="101" t="s">
        <v>146</v>
      </c>
      <c r="E29" s="108" t="s">
        <v>167</v>
      </c>
      <c r="F29" s="108" t="s">
        <v>168</v>
      </c>
      <c r="G29" s="104" t="s">
        <v>169</v>
      </c>
      <c r="H29" s="105" t="s">
        <v>170</v>
      </c>
    </row>
    <row r="30" spans="1:8" ht="63" x14ac:dyDescent="0.25">
      <c r="A30" s="98">
        <v>23</v>
      </c>
      <c r="B30" s="99" t="s">
        <v>219</v>
      </c>
      <c r="C30" s="100">
        <v>44350</v>
      </c>
      <c r="D30" s="101" t="s">
        <v>146</v>
      </c>
      <c r="E30" s="102" t="s">
        <v>147</v>
      </c>
      <c r="F30" s="103" t="s">
        <v>148</v>
      </c>
      <c r="G30" s="104" t="s">
        <v>149</v>
      </c>
      <c r="H30" s="105" t="s">
        <v>150</v>
      </c>
    </row>
    <row r="31" spans="1:8" ht="31.5" x14ac:dyDescent="0.25">
      <c r="A31" s="98">
        <v>24</v>
      </c>
      <c r="B31" s="99" t="s">
        <v>220</v>
      </c>
      <c r="C31" s="112">
        <v>44363</v>
      </c>
      <c r="D31" s="101" t="s">
        <v>146</v>
      </c>
      <c r="E31" s="117" t="s">
        <v>208</v>
      </c>
      <c r="F31" s="102" t="s">
        <v>209</v>
      </c>
      <c r="G31" s="104" t="s">
        <v>210</v>
      </c>
      <c r="H31" s="105" t="s">
        <v>211</v>
      </c>
    </row>
    <row r="32" spans="1:8" ht="63" x14ac:dyDescent="0.25">
      <c r="A32" s="98">
        <v>25</v>
      </c>
      <c r="B32" s="99" t="s">
        <v>246</v>
      </c>
      <c r="C32" s="114" t="s">
        <v>248</v>
      </c>
      <c r="D32" s="101" t="s">
        <v>173</v>
      </c>
      <c r="E32" s="109" t="s">
        <v>174</v>
      </c>
      <c r="F32" s="109" t="s">
        <v>175</v>
      </c>
      <c r="G32" s="110" t="s">
        <v>176</v>
      </c>
      <c r="H32" s="111" t="s">
        <v>177</v>
      </c>
    </row>
    <row r="33" spans="1:8" ht="78.75" x14ac:dyDescent="0.25">
      <c r="A33" s="98">
        <v>26</v>
      </c>
      <c r="B33" s="99" t="s">
        <v>221</v>
      </c>
      <c r="C33" s="100">
        <v>44368</v>
      </c>
      <c r="D33" s="101" t="s">
        <v>146</v>
      </c>
      <c r="E33" s="102" t="s">
        <v>222</v>
      </c>
      <c r="F33" s="102" t="s">
        <v>223</v>
      </c>
      <c r="G33" s="104" t="s">
        <v>224</v>
      </c>
      <c r="H33" s="111" t="s">
        <v>225</v>
      </c>
    </row>
    <row r="34" spans="1:8" ht="47.25" x14ac:dyDescent="0.25">
      <c r="A34" s="98">
        <v>27</v>
      </c>
      <c r="B34" s="99" t="s">
        <v>226</v>
      </c>
      <c r="C34" s="112">
        <v>44378</v>
      </c>
      <c r="D34" s="101" t="s">
        <v>146</v>
      </c>
      <c r="E34" s="113" t="s">
        <v>190</v>
      </c>
      <c r="F34" s="113" t="s">
        <v>191</v>
      </c>
      <c r="G34" s="110" t="s">
        <v>192</v>
      </c>
      <c r="H34" s="111" t="s">
        <v>193</v>
      </c>
    </row>
    <row r="35" spans="1:8" ht="31.5" x14ac:dyDescent="0.25">
      <c r="A35" s="98">
        <v>28</v>
      </c>
      <c r="B35" s="99" t="s">
        <v>227</v>
      </c>
      <c r="C35" s="100">
        <v>44427</v>
      </c>
      <c r="D35" s="101" t="s">
        <v>146</v>
      </c>
      <c r="E35" s="113" t="s">
        <v>208</v>
      </c>
      <c r="F35" s="113" t="s">
        <v>209</v>
      </c>
      <c r="G35" s="110" t="s">
        <v>210</v>
      </c>
      <c r="H35" s="111" t="s">
        <v>211</v>
      </c>
    </row>
    <row r="36" spans="1:8" ht="45" x14ac:dyDescent="0.25">
      <c r="A36" s="98">
        <v>29</v>
      </c>
      <c r="B36" s="99" t="s">
        <v>171</v>
      </c>
      <c r="C36" s="99" t="s">
        <v>228</v>
      </c>
      <c r="D36" s="101" t="s">
        <v>173</v>
      </c>
      <c r="E36" s="113" t="s">
        <v>174</v>
      </c>
      <c r="F36" s="113" t="s">
        <v>175</v>
      </c>
      <c r="G36" s="110" t="s">
        <v>176</v>
      </c>
      <c r="H36" s="111" t="s">
        <v>177</v>
      </c>
    </row>
    <row r="37" spans="1:8" ht="75" x14ac:dyDescent="0.25">
      <c r="A37" s="98">
        <v>30</v>
      </c>
      <c r="B37" s="99" t="s">
        <v>229</v>
      </c>
      <c r="C37" s="100">
        <v>44439</v>
      </c>
      <c r="D37" s="101" t="s">
        <v>146</v>
      </c>
      <c r="E37" s="113" t="s">
        <v>152</v>
      </c>
      <c r="F37" s="113" t="s">
        <v>153</v>
      </c>
      <c r="G37" s="110" t="s">
        <v>154</v>
      </c>
      <c r="H37" s="111" t="s">
        <v>155</v>
      </c>
    </row>
    <row r="38" spans="1:8" ht="63" x14ac:dyDescent="0.25">
      <c r="A38" s="98">
        <v>31</v>
      </c>
      <c r="B38" s="99" t="s">
        <v>230</v>
      </c>
      <c r="C38" s="100">
        <v>44441</v>
      </c>
      <c r="D38" s="101" t="s">
        <v>146</v>
      </c>
      <c r="E38" s="113" t="s">
        <v>167</v>
      </c>
      <c r="F38" s="113" t="s">
        <v>168</v>
      </c>
      <c r="G38" s="110" t="s">
        <v>169</v>
      </c>
      <c r="H38" s="111" t="s">
        <v>170</v>
      </c>
    </row>
    <row r="39" spans="1:8" ht="47.25" x14ac:dyDescent="0.25">
      <c r="A39" s="98">
        <v>32</v>
      </c>
      <c r="B39" s="99" t="s">
        <v>231</v>
      </c>
      <c r="C39" s="100">
        <v>44455</v>
      </c>
      <c r="D39" s="101" t="s">
        <v>146</v>
      </c>
      <c r="E39" s="113" t="s">
        <v>157</v>
      </c>
      <c r="F39" s="113" t="s">
        <v>158</v>
      </c>
      <c r="G39" s="110" t="s">
        <v>159</v>
      </c>
      <c r="H39" s="111" t="s">
        <v>160</v>
      </c>
    </row>
    <row r="40" spans="1:8" ht="94.5" x14ac:dyDescent="0.25">
      <c r="A40" s="98">
        <v>33</v>
      </c>
      <c r="B40" s="118" t="s">
        <v>232</v>
      </c>
      <c r="C40" s="100">
        <v>44456</v>
      </c>
      <c r="D40" s="101" t="s">
        <v>146</v>
      </c>
      <c r="E40" s="113" t="s">
        <v>222</v>
      </c>
      <c r="F40" s="113" t="s">
        <v>223</v>
      </c>
      <c r="G40" s="110" t="s">
        <v>224</v>
      </c>
      <c r="H40" s="111" t="s">
        <v>225</v>
      </c>
    </row>
    <row r="41" spans="1:8" ht="47.25" x14ac:dyDescent="0.25">
      <c r="A41" s="98">
        <v>34</v>
      </c>
      <c r="B41" s="99" t="s">
        <v>233</v>
      </c>
      <c r="C41" s="100">
        <v>44461</v>
      </c>
      <c r="D41" s="101" t="s">
        <v>146</v>
      </c>
      <c r="E41" s="113" t="s">
        <v>147</v>
      </c>
      <c r="F41" s="113" t="s">
        <v>148</v>
      </c>
      <c r="G41" s="110" t="s">
        <v>149</v>
      </c>
      <c r="H41" s="111" t="s">
        <v>150</v>
      </c>
    </row>
    <row r="42" spans="1:8" ht="63" x14ac:dyDescent="0.25">
      <c r="A42" s="98">
        <v>35</v>
      </c>
      <c r="B42" s="99" t="s">
        <v>247</v>
      </c>
      <c r="C42" s="114" t="s">
        <v>249</v>
      </c>
      <c r="D42" s="101" t="s">
        <v>173</v>
      </c>
      <c r="E42" s="113" t="s">
        <v>174</v>
      </c>
      <c r="F42" s="113" t="s">
        <v>175</v>
      </c>
      <c r="G42" s="110" t="s">
        <v>176</v>
      </c>
      <c r="H42" s="111" t="s">
        <v>177</v>
      </c>
    </row>
    <row r="43" spans="1:8" ht="78.75" x14ac:dyDescent="0.25">
      <c r="A43" s="98">
        <v>36</v>
      </c>
      <c r="B43" s="99" t="s">
        <v>234</v>
      </c>
      <c r="C43" s="100">
        <v>44470</v>
      </c>
      <c r="D43" s="101" t="s">
        <v>146</v>
      </c>
      <c r="E43" s="113" t="s">
        <v>179</v>
      </c>
      <c r="F43" s="113" t="s">
        <v>180</v>
      </c>
      <c r="G43" s="110" t="s">
        <v>181</v>
      </c>
      <c r="H43" s="111" t="s">
        <v>182</v>
      </c>
    </row>
    <row r="44" spans="1:8" ht="45" x14ac:dyDescent="0.25">
      <c r="A44" s="98">
        <v>37</v>
      </c>
      <c r="B44" s="99" t="s">
        <v>235</v>
      </c>
      <c r="C44" s="100">
        <v>44473</v>
      </c>
      <c r="D44" s="101" t="s">
        <v>146</v>
      </c>
      <c r="E44" s="113" t="s">
        <v>184</v>
      </c>
      <c r="F44" s="113" t="s">
        <v>185</v>
      </c>
      <c r="G44" s="110" t="s">
        <v>186</v>
      </c>
      <c r="H44" s="111" t="s">
        <v>187</v>
      </c>
    </row>
    <row r="45" spans="1:8" ht="63" x14ac:dyDescent="0.25">
      <c r="A45" s="98">
        <v>38</v>
      </c>
      <c r="B45" s="99" t="s">
        <v>236</v>
      </c>
      <c r="C45" s="100">
        <v>44476</v>
      </c>
      <c r="D45" s="101" t="s">
        <v>146</v>
      </c>
      <c r="E45" s="113" t="s">
        <v>203</v>
      </c>
      <c r="F45" s="113" t="s">
        <v>204</v>
      </c>
      <c r="G45" s="110" t="s">
        <v>205</v>
      </c>
      <c r="H45" s="111" t="s">
        <v>206</v>
      </c>
    </row>
    <row r="46" spans="1:8" ht="78.75" x14ac:dyDescent="0.25">
      <c r="A46" s="98">
        <v>39</v>
      </c>
      <c r="B46" s="99" t="s">
        <v>237</v>
      </c>
      <c r="C46" s="112">
        <v>44477</v>
      </c>
      <c r="D46" s="101" t="s">
        <v>146</v>
      </c>
      <c r="E46" s="113" t="s">
        <v>198</v>
      </c>
      <c r="F46" s="113" t="s">
        <v>199</v>
      </c>
      <c r="G46" s="111" t="s">
        <v>200</v>
      </c>
      <c r="H46" s="111" t="s">
        <v>201</v>
      </c>
    </row>
    <row r="47" spans="1:8" ht="47.25" x14ac:dyDescent="0.25">
      <c r="A47" s="98">
        <v>40</v>
      </c>
      <c r="B47" s="99" t="s">
        <v>238</v>
      </c>
      <c r="C47" s="100">
        <v>44480</v>
      </c>
      <c r="D47" s="101" t="s">
        <v>146</v>
      </c>
      <c r="E47" s="113" t="s">
        <v>208</v>
      </c>
      <c r="F47" s="113" t="s">
        <v>209</v>
      </c>
      <c r="G47" s="110" t="s">
        <v>210</v>
      </c>
      <c r="H47" s="111" t="s">
        <v>211</v>
      </c>
    </row>
    <row r="48" spans="1:8" ht="93" customHeight="1" x14ac:dyDescent="0.25">
      <c r="A48" s="98">
        <v>41</v>
      </c>
      <c r="B48" s="99" t="s">
        <v>239</v>
      </c>
      <c r="C48" s="100">
        <v>44488</v>
      </c>
      <c r="D48" s="101" t="s">
        <v>146</v>
      </c>
      <c r="E48" s="113" t="s">
        <v>147</v>
      </c>
      <c r="F48" s="113" t="s">
        <v>148</v>
      </c>
      <c r="G48" s="110" t="s">
        <v>149</v>
      </c>
      <c r="H48" s="111" t="s">
        <v>150</v>
      </c>
    </row>
    <row r="49" spans="1:8" ht="47.25" x14ac:dyDescent="0.25">
      <c r="A49" s="98">
        <v>42</v>
      </c>
      <c r="B49" s="99" t="s">
        <v>240</v>
      </c>
      <c r="C49" s="106">
        <v>44490</v>
      </c>
      <c r="D49" s="101" t="s">
        <v>146</v>
      </c>
      <c r="E49" s="113" t="s">
        <v>162</v>
      </c>
      <c r="F49" s="113" t="s">
        <v>163</v>
      </c>
      <c r="G49" s="110" t="s">
        <v>164</v>
      </c>
      <c r="H49" s="111" t="s">
        <v>165</v>
      </c>
    </row>
    <row r="50" spans="1:8" ht="75" x14ac:dyDescent="0.25">
      <c r="A50" s="98">
        <v>43</v>
      </c>
      <c r="B50" s="99" t="s">
        <v>241</v>
      </c>
      <c r="C50" s="100">
        <v>44510</v>
      </c>
      <c r="D50" s="101" t="s">
        <v>146</v>
      </c>
      <c r="E50" s="113" t="s">
        <v>152</v>
      </c>
      <c r="F50" s="113" t="s">
        <v>153</v>
      </c>
      <c r="G50" s="110" t="s">
        <v>154</v>
      </c>
      <c r="H50" s="111" t="s">
        <v>155</v>
      </c>
    </row>
    <row r="51" spans="1:8" ht="110.25" x14ac:dyDescent="0.25">
      <c r="A51" s="98">
        <v>44</v>
      </c>
      <c r="B51" s="99" t="s">
        <v>242</v>
      </c>
      <c r="C51" s="100">
        <v>44516</v>
      </c>
      <c r="D51" s="101" t="s">
        <v>146</v>
      </c>
      <c r="E51" s="113" t="s">
        <v>167</v>
      </c>
      <c r="F51" s="113" t="s">
        <v>168</v>
      </c>
      <c r="G51" s="110" t="s">
        <v>169</v>
      </c>
      <c r="H51" s="111" t="s">
        <v>170</v>
      </c>
    </row>
    <row r="52" spans="1:8" ht="63" x14ac:dyDescent="0.25">
      <c r="A52" s="98">
        <v>45</v>
      </c>
      <c r="B52" s="99" t="s">
        <v>243</v>
      </c>
      <c r="C52" s="100">
        <v>44522</v>
      </c>
      <c r="D52" s="101" t="s">
        <v>146</v>
      </c>
      <c r="E52" s="113" t="s">
        <v>184</v>
      </c>
      <c r="F52" s="113" t="s">
        <v>185</v>
      </c>
      <c r="G52" s="110" t="s">
        <v>186</v>
      </c>
      <c r="H52" s="111" t="s">
        <v>187</v>
      </c>
    </row>
    <row r="53" spans="1:8" ht="63" x14ac:dyDescent="0.25">
      <c r="A53" s="98">
        <v>46</v>
      </c>
      <c r="B53" s="99" t="s">
        <v>244</v>
      </c>
      <c r="C53" s="100">
        <v>44523</v>
      </c>
      <c r="D53" s="101" t="s">
        <v>146</v>
      </c>
      <c r="E53" s="113" t="s">
        <v>157</v>
      </c>
      <c r="F53" s="113" t="s">
        <v>158</v>
      </c>
      <c r="G53" s="110" t="s">
        <v>159</v>
      </c>
      <c r="H53" s="111" t="s">
        <v>160</v>
      </c>
    </row>
    <row r="54" spans="1:8" ht="63" x14ac:dyDescent="0.25">
      <c r="A54" s="98">
        <v>47</v>
      </c>
      <c r="B54" s="99" t="s">
        <v>252</v>
      </c>
      <c r="C54" s="100">
        <v>44530</v>
      </c>
      <c r="D54" s="101" t="s">
        <v>146</v>
      </c>
      <c r="E54" s="102" t="s">
        <v>203</v>
      </c>
      <c r="F54" s="102" t="s">
        <v>204</v>
      </c>
      <c r="G54" s="104" t="s">
        <v>205</v>
      </c>
      <c r="H54" s="105" t="s">
        <v>206</v>
      </c>
    </row>
    <row r="55" spans="1:8" ht="78.75" x14ac:dyDescent="0.25">
      <c r="A55" s="98">
        <v>48</v>
      </c>
      <c r="B55" s="99" t="s">
        <v>253</v>
      </c>
      <c r="C55" s="100">
        <v>44533</v>
      </c>
      <c r="D55" s="101" t="s">
        <v>146</v>
      </c>
      <c r="E55" s="113" t="s">
        <v>254</v>
      </c>
      <c r="F55" s="113" t="s">
        <v>257</v>
      </c>
      <c r="G55" s="110" t="s">
        <v>255</v>
      </c>
      <c r="H55" s="111" t="s">
        <v>256</v>
      </c>
    </row>
    <row r="56" spans="1:8" ht="47.25" x14ac:dyDescent="0.25">
      <c r="A56" s="98">
        <v>49</v>
      </c>
      <c r="B56" s="118" t="s">
        <v>245</v>
      </c>
      <c r="C56" s="100">
        <v>44539</v>
      </c>
      <c r="D56" s="101" t="s">
        <v>146</v>
      </c>
      <c r="E56" s="113" t="s">
        <v>208</v>
      </c>
      <c r="F56" s="113" t="s">
        <v>209</v>
      </c>
      <c r="G56" s="110" t="s">
        <v>210</v>
      </c>
      <c r="H56" s="111" t="s">
        <v>211</v>
      </c>
    </row>
    <row r="57" spans="1:8" ht="47.25" x14ac:dyDescent="0.25">
      <c r="A57" s="98">
        <v>50</v>
      </c>
      <c r="B57" s="118" t="s">
        <v>259</v>
      </c>
      <c r="C57" s="100" t="s">
        <v>258</v>
      </c>
      <c r="D57" s="101">
        <v>35000</v>
      </c>
      <c r="E57" s="102" t="s">
        <v>198</v>
      </c>
      <c r="F57" s="108" t="s">
        <v>199</v>
      </c>
      <c r="G57" s="115" t="s">
        <v>200</v>
      </c>
      <c r="H57" s="105" t="s">
        <v>201</v>
      </c>
    </row>
  </sheetData>
  <mergeCells count="6">
    <mergeCell ref="A3:H4"/>
    <mergeCell ref="A5:A6"/>
    <mergeCell ref="B5:B6"/>
    <mergeCell ref="C5:C6"/>
    <mergeCell ref="D5:D6"/>
    <mergeCell ref="E5:H5"/>
  </mergeCells>
  <hyperlinks>
    <hyperlink ref="G8" r:id="rId1"/>
    <hyperlink ref="G9" r:id="rId2"/>
    <hyperlink ref="G10" r:id="rId3"/>
    <hyperlink ref="G11" r:id="rId4"/>
    <hyperlink ref="G12" r:id="rId5"/>
    <hyperlink ref="G13" r:id="rId6" display="edu@GGE.RU"/>
    <hyperlink ref="G14" r:id="rId7"/>
    <hyperlink ref="G15" r:id="rId8"/>
    <hyperlink ref="G16" r:id="rId9"/>
    <hyperlink ref="G17" r:id="rId10"/>
    <hyperlink ref="G18" r:id="rId11" display="edu@GGE.RU"/>
    <hyperlink ref="G19" r:id="rId12"/>
    <hyperlink ref="G20" r:id="rId13"/>
    <hyperlink ref="G21" r:id="rId14"/>
    <hyperlink ref="G22" r:id="rId15"/>
    <hyperlink ref="G23" r:id="rId16"/>
    <hyperlink ref="G24" r:id="rId17"/>
    <hyperlink ref="G25" r:id="rId18"/>
    <hyperlink ref="G26" r:id="rId19" display="edu@GGE.RU"/>
    <hyperlink ref="G27" r:id="rId20"/>
    <hyperlink ref="G28" r:id="rId21"/>
    <hyperlink ref="G29" r:id="rId22"/>
    <hyperlink ref="G30" r:id="rId23"/>
    <hyperlink ref="G31" r:id="rId24"/>
    <hyperlink ref="G32" r:id="rId25" display="edu@GGE.RU"/>
    <hyperlink ref="G33" r:id="rId26"/>
    <hyperlink ref="G34" r:id="rId27"/>
    <hyperlink ref="G35" r:id="rId28"/>
    <hyperlink ref="G36" r:id="rId29"/>
    <hyperlink ref="G37" r:id="rId30"/>
    <hyperlink ref="G38" r:id="rId31"/>
    <hyperlink ref="G39" r:id="rId32"/>
    <hyperlink ref="G40" r:id="rId33"/>
    <hyperlink ref="G41" r:id="rId34"/>
    <hyperlink ref="G42" r:id="rId35"/>
    <hyperlink ref="G43" r:id="rId36"/>
    <hyperlink ref="G44" r:id="rId37"/>
    <hyperlink ref="G45" r:id="rId38"/>
    <hyperlink ref="G47" r:id="rId39"/>
    <hyperlink ref="G48" r:id="rId40"/>
    <hyperlink ref="G49" r:id="rId41"/>
    <hyperlink ref="G50" r:id="rId42"/>
    <hyperlink ref="G51" r:id="rId43"/>
    <hyperlink ref="G52" r:id="rId44"/>
    <hyperlink ref="G53" r:id="rId45"/>
    <hyperlink ref="G56" r:id="rId46"/>
    <hyperlink ref="G54" r:id="rId47"/>
    <hyperlink ref="G55" r:id="rId48"/>
    <hyperlink ref="G57" r:id="rId49"/>
  </hyperlinks>
  <pageMargins left="0.7" right="0.7" top="0.75" bottom="0.75" header="0.3" footer="0.3"/>
  <pageSetup paperSize="9" orientation="portrait"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3:L54"/>
  <sheetViews>
    <sheetView topLeftCell="A2" zoomScale="70" zoomScaleNormal="70" workbookViewId="0">
      <selection activeCell="F27" sqref="F27"/>
    </sheetView>
  </sheetViews>
  <sheetFormatPr defaultRowHeight="15" x14ac:dyDescent="0.25"/>
  <cols>
    <col min="2" max="2" width="30" customWidth="1"/>
    <col min="4" max="4" width="26.42578125" customWidth="1"/>
    <col min="6" max="6" width="69.140625" customWidth="1"/>
    <col min="9" max="9" width="10.85546875" bestFit="1" customWidth="1"/>
  </cols>
  <sheetData>
    <row r="3" spans="2:12" x14ac:dyDescent="0.25">
      <c r="B3" s="267" t="s">
        <v>58</v>
      </c>
      <c r="C3" s="267"/>
      <c r="D3" s="267"/>
      <c r="F3" s="5" t="s">
        <v>60</v>
      </c>
      <c r="G3" s="5"/>
      <c r="I3" s="5" t="s">
        <v>64</v>
      </c>
      <c r="K3" t="s">
        <v>280</v>
      </c>
      <c r="L3" t="s">
        <v>286</v>
      </c>
    </row>
    <row r="4" spans="2:12" x14ac:dyDescent="0.25">
      <c r="B4" t="s">
        <v>121</v>
      </c>
      <c r="F4" t="s">
        <v>80</v>
      </c>
      <c r="I4" t="s">
        <v>275</v>
      </c>
      <c r="K4" t="s">
        <v>282</v>
      </c>
      <c r="L4" t="s">
        <v>285</v>
      </c>
    </row>
    <row r="5" spans="2:12" x14ac:dyDescent="0.25">
      <c r="B5" t="s">
        <v>250</v>
      </c>
      <c r="I5" t="s">
        <v>276</v>
      </c>
      <c r="K5" t="s">
        <v>281</v>
      </c>
      <c r="L5" s="140" t="s">
        <v>287</v>
      </c>
    </row>
    <row r="6" spans="2:12" x14ac:dyDescent="0.25">
      <c r="B6" t="s">
        <v>295</v>
      </c>
      <c r="F6" t="s">
        <v>61</v>
      </c>
      <c r="L6" s="140" t="s">
        <v>288</v>
      </c>
    </row>
    <row r="7" spans="2:12" x14ac:dyDescent="0.25">
      <c r="B7" t="s">
        <v>131</v>
      </c>
      <c r="L7" s="140" t="s">
        <v>289</v>
      </c>
    </row>
    <row r="8" spans="2:12" x14ac:dyDescent="0.25">
      <c r="B8" t="s">
        <v>56</v>
      </c>
      <c r="L8" s="140" t="s">
        <v>290</v>
      </c>
    </row>
    <row r="9" spans="2:12" x14ac:dyDescent="0.25">
      <c r="B9" s="87" t="s">
        <v>135</v>
      </c>
      <c r="L9" s="140" t="s">
        <v>291</v>
      </c>
    </row>
    <row r="10" spans="2:12" x14ac:dyDescent="0.25">
      <c r="B10" t="s">
        <v>260</v>
      </c>
      <c r="L10" s="140" t="s">
        <v>292</v>
      </c>
    </row>
    <row r="11" spans="2:12" x14ac:dyDescent="0.25">
      <c r="B11" t="s">
        <v>133</v>
      </c>
    </row>
    <row r="12" spans="2:12" x14ac:dyDescent="0.25">
      <c r="B12" s="87" t="s">
        <v>54</v>
      </c>
    </row>
    <row r="13" spans="2:12" x14ac:dyDescent="0.25">
      <c r="B13" t="s">
        <v>55</v>
      </c>
    </row>
    <row r="14" spans="2:12" x14ac:dyDescent="0.25">
      <c r="B14" s="87" t="s">
        <v>134</v>
      </c>
    </row>
    <row r="15" spans="2:12" x14ac:dyDescent="0.25">
      <c r="B15" s="87" t="s">
        <v>136</v>
      </c>
    </row>
    <row r="16" spans="2:12" x14ac:dyDescent="0.25">
      <c r="B16" t="s">
        <v>130</v>
      </c>
    </row>
    <row r="17" spans="2:9" x14ac:dyDescent="0.25">
      <c r="B17" s="87" t="s">
        <v>57</v>
      </c>
    </row>
    <row r="18" spans="2:9" x14ac:dyDescent="0.25">
      <c r="B18" t="s">
        <v>132</v>
      </c>
    </row>
    <row r="19" spans="2:9" s="87" customFormat="1" ht="45" x14ac:dyDescent="0.25">
      <c r="B19" s="86" t="s">
        <v>123</v>
      </c>
      <c r="C19" s="87" t="s">
        <v>129</v>
      </c>
      <c r="D19" s="86" t="s">
        <v>118</v>
      </c>
      <c r="E19" s="87" t="s">
        <v>129</v>
      </c>
      <c r="F19" s="86" t="s">
        <v>117</v>
      </c>
    </row>
    <row r="20" spans="2:9" x14ac:dyDescent="0.25">
      <c r="B20" s="88">
        <v>1</v>
      </c>
      <c r="D20" s="141">
        <v>46288</v>
      </c>
      <c r="E20" s="141"/>
      <c r="F20" s="141" t="s">
        <v>278</v>
      </c>
      <c r="G20" s="121"/>
      <c r="I20" s="121"/>
    </row>
    <row r="21" spans="2:9" ht="15.75" x14ac:dyDescent="0.25">
      <c r="B21" s="88">
        <v>2</v>
      </c>
      <c r="C21" s="9"/>
      <c r="D21" s="141">
        <v>46301</v>
      </c>
      <c r="E21" s="141"/>
      <c r="F21" s="141" t="s">
        <v>294</v>
      </c>
      <c r="G21" s="121"/>
      <c r="I21" s="121"/>
    </row>
    <row r="22" spans="2:9" x14ac:dyDescent="0.25">
      <c r="B22" s="88">
        <v>3</v>
      </c>
      <c r="D22" s="141">
        <v>46344</v>
      </c>
      <c r="E22" s="141"/>
      <c r="F22" s="141" t="s">
        <v>278</v>
      </c>
      <c r="G22" s="121"/>
    </row>
    <row r="23" spans="2:9" x14ac:dyDescent="0.25">
      <c r="B23" s="88">
        <v>4</v>
      </c>
      <c r="G23" s="121"/>
      <c r="I23" s="121"/>
    </row>
    <row r="24" spans="2:9" x14ac:dyDescent="0.25">
      <c r="B24" s="88">
        <v>5</v>
      </c>
      <c r="D24" s="121"/>
      <c r="F24" s="121"/>
      <c r="G24" s="121"/>
      <c r="I24" s="121"/>
    </row>
    <row r="25" spans="2:9" x14ac:dyDescent="0.25">
      <c r="B25" s="88">
        <v>6</v>
      </c>
      <c r="D25" s="121"/>
      <c r="F25" s="121"/>
      <c r="G25" s="121"/>
      <c r="I25" s="121"/>
    </row>
    <row r="26" spans="2:9" x14ac:dyDescent="0.25">
      <c r="B26" s="88">
        <v>7</v>
      </c>
      <c r="D26" s="121"/>
      <c r="F26" s="121"/>
      <c r="G26" s="121"/>
      <c r="I26" s="121"/>
    </row>
    <row r="27" spans="2:9" x14ac:dyDescent="0.25">
      <c r="B27" s="88">
        <v>8</v>
      </c>
      <c r="D27" s="121"/>
      <c r="F27" s="121"/>
      <c r="G27" s="121"/>
    </row>
    <row r="28" spans="2:9" x14ac:dyDescent="0.25">
      <c r="B28" s="88">
        <v>9</v>
      </c>
      <c r="G28" s="121"/>
    </row>
    <row r="29" spans="2:9" x14ac:dyDescent="0.25">
      <c r="B29" s="88">
        <v>10</v>
      </c>
      <c r="G29" s="121"/>
    </row>
    <row r="30" spans="2:9" x14ac:dyDescent="0.25">
      <c r="B30" s="5"/>
      <c r="D30" s="121"/>
      <c r="F30" s="121"/>
      <c r="G30" s="121"/>
    </row>
    <row r="31" spans="2:9" x14ac:dyDescent="0.25">
      <c r="B31" s="5"/>
      <c r="D31" s="121"/>
      <c r="F31" s="121"/>
      <c r="G31" s="121"/>
    </row>
    <row r="32" spans="2:9" x14ac:dyDescent="0.25">
      <c r="D32" s="121"/>
      <c r="F32" s="121"/>
    </row>
    <row r="33" spans="4:6" x14ac:dyDescent="0.25">
      <c r="D33" s="121"/>
      <c r="F33" s="121"/>
    </row>
    <row r="34" spans="4:6" x14ac:dyDescent="0.25">
      <c r="D34" s="121"/>
      <c r="F34" s="121"/>
    </row>
    <row r="35" spans="4:6" x14ac:dyDescent="0.25">
      <c r="D35" s="121"/>
      <c r="F35" s="121"/>
    </row>
    <row r="36" spans="4:6" x14ac:dyDescent="0.25">
      <c r="D36" s="121"/>
      <c r="F36" s="121"/>
    </row>
    <row r="37" spans="4:6" ht="18.75" x14ac:dyDescent="0.25">
      <c r="D37" s="91"/>
      <c r="F37" s="93"/>
    </row>
    <row r="38" spans="4:6" ht="18.75" x14ac:dyDescent="0.25">
      <c r="D38" s="91"/>
      <c r="F38" s="93"/>
    </row>
    <row r="39" spans="4:6" ht="18.75" x14ac:dyDescent="0.25">
      <c r="D39" s="91"/>
      <c r="F39" s="93"/>
    </row>
    <row r="40" spans="4:6" ht="18.75" x14ac:dyDescent="0.25">
      <c r="D40" s="91"/>
      <c r="F40" s="93"/>
    </row>
    <row r="41" spans="4:6" ht="18.75" x14ac:dyDescent="0.25">
      <c r="D41" s="91"/>
      <c r="F41" s="92"/>
    </row>
    <row r="42" spans="4:6" ht="18.75" x14ac:dyDescent="0.25">
      <c r="D42" s="91"/>
      <c r="F42" s="93"/>
    </row>
    <row r="43" spans="4:6" ht="18.75" x14ac:dyDescent="0.25">
      <c r="D43" s="91"/>
      <c r="F43" s="93"/>
    </row>
    <row r="44" spans="4:6" ht="18.75" x14ac:dyDescent="0.25">
      <c r="D44" s="91"/>
      <c r="F44" s="93"/>
    </row>
    <row r="45" spans="4:6" ht="18.75" x14ac:dyDescent="0.25">
      <c r="D45" s="91"/>
      <c r="F45" s="92"/>
    </row>
    <row r="46" spans="4:6" ht="18.75" x14ac:dyDescent="0.25">
      <c r="D46" s="91"/>
      <c r="F46" s="93"/>
    </row>
    <row r="47" spans="4:6" ht="18.75" x14ac:dyDescent="0.25">
      <c r="D47" s="91"/>
      <c r="F47" s="92"/>
    </row>
    <row r="48" spans="4:6" ht="18.75" x14ac:dyDescent="0.25">
      <c r="D48" s="91"/>
      <c r="F48" s="92"/>
    </row>
    <row r="49" spans="4:6" ht="18.75" x14ac:dyDescent="0.25">
      <c r="D49" s="91"/>
      <c r="F49" s="92"/>
    </row>
    <row r="50" spans="4:6" ht="18.75" x14ac:dyDescent="0.25">
      <c r="D50" s="91"/>
      <c r="F50" s="93"/>
    </row>
    <row r="51" spans="4:6" ht="18.75" x14ac:dyDescent="0.25">
      <c r="D51" s="91"/>
      <c r="F51" s="93"/>
    </row>
    <row r="52" spans="4:6" ht="15.75" x14ac:dyDescent="0.25">
      <c r="D52" s="79"/>
      <c r="F52" s="80"/>
    </row>
    <row r="53" spans="4:6" ht="15.75" x14ac:dyDescent="0.25">
      <c r="D53" s="79"/>
      <c r="F53" s="80"/>
    </row>
    <row r="54" spans="4:6" ht="15.75" x14ac:dyDescent="0.25">
      <c r="D54" s="79"/>
      <c r="F54" s="80"/>
    </row>
  </sheetData>
  <sortState ref="B6:B17">
    <sortCondition ref="B5"/>
  </sortState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M45"/>
  <sheetViews>
    <sheetView zoomScale="70" zoomScaleNormal="70" workbookViewId="0">
      <selection activeCell="D5" sqref="D5"/>
    </sheetView>
  </sheetViews>
  <sheetFormatPr defaultRowHeight="15" outlineLevelCol="1" x14ac:dyDescent="0.25"/>
  <cols>
    <col min="1" max="1" width="6.140625" customWidth="1" outlineLevel="1"/>
    <col min="2" max="2" width="9.140625" customWidth="1" outlineLevel="1"/>
    <col min="3" max="3" width="7" customWidth="1" outlineLevel="1"/>
    <col min="4" max="4" width="9.140625" customWidth="1" outlineLevel="1"/>
    <col min="5" max="5" width="23.7109375" customWidth="1" outlineLevel="1"/>
    <col min="6" max="6" width="12" customWidth="1" outlineLevel="1"/>
    <col min="7" max="7" width="12.5703125" customWidth="1" outlineLevel="1"/>
    <col min="8" max="8" width="13.7109375" customWidth="1" outlineLevel="1"/>
    <col min="9" max="11" width="17.140625" customWidth="1" outlineLevel="1"/>
    <col min="12" max="12" width="18.140625" customWidth="1" outlineLevel="1"/>
    <col min="13" max="13" width="25.7109375" customWidth="1" outlineLevel="1"/>
    <col min="14" max="14" width="14.85546875" customWidth="1" outlineLevel="1"/>
    <col min="15" max="15" width="10" customWidth="1" outlineLevel="1"/>
    <col min="16" max="16" width="25.7109375" customWidth="1" outlineLevel="1"/>
    <col min="17" max="17" width="7.85546875" customWidth="1"/>
    <col min="18" max="18" width="23.140625" customWidth="1" outlineLevel="1"/>
    <col min="19" max="19" width="17.42578125" customWidth="1" outlineLevel="1"/>
    <col min="20" max="23" width="9.140625" customWidth="1" outlineLevel="1"/>
    <col min="24" max="27" width="13.28515625" customWidth="1" outlineLevel="1"/>
    <col min="28" max="29" width="17" customWidth="1" outlineLevel="1"/>
    <col min="30" max="30" width="19.85546875" customWidth="1" outlineLevel="1"/>
    <col min="31" max="31" width="10.140625" customWidth="1"/>
    <col min="32" max="47" width="19.85546875" customWidth="1" outlineLevel="1"/>
    <col min="48" max="48" width="13.85546875" customWidth="1" outlineLevel="1"/>
    <col min="49" max="49" width="10.28515625" customWidth="1"/>
    <col min="50" max="50" width="16.7109375" customWidth="1" outlineLevel="1"/>
    <col min="51" max="51" width="15.28515625" customWidth="1" outlineLevel="1"/>
    <col min="52" max="52" width="17.42578125" customWidth="1" outlineLevel="1"/>
    <col min="53" max="53" width="18.42578125" customWidth="1" outlineLevel="1"/>
    <col min="54" max="54" width="9.140625" customWidth="1" outlineLevel="1"/>
    <col min="55" max="55" width="11.28515625" customWidth="1" outlineLevel="1"/>
    <col min="56" max="59" width="9.140625" customWidth="1" outlineLevel="1"/>
    <col min="60" max="60" width="14.28515625" customWidth="1" outlineLevel="1"/>
    <col min="61" max="61" width="22.140625" customWidth="1" outlineLevel="1"/>
    <col min="62" max="62" width="14.85546875" customWidth="1" outlineLevel="1"/>
    <col min="63" max="63" width="9.42578125" customWidth="1"/>
  </cols>
  <sheetData>
    <row r="2" spans="1:65" ht="15.75" thickBot="1" x14ac:dyDescent="0.3"/>
    <row r="3" spans="1:65" ht="14.65" customHeight="1" thickBot="1" x14ac:dyDescent="0.3">
      <c r="A3" s="282" t="s">
        <v>71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4" t="s">
        <v>72</v>
      </c>
      <c r="R3" s="292" t="s">
        <v>73</v>
      </c>
      <c r="S3" s="292"/>
      <c r="T3" s="293"/>
      <c r="U3" s="293"/>
      <c r="V3" s="294"/>
      <c r="W3" s="294"/>
      <c r="X3" s="294"/>
      <c r="Y3" s="294"/>
      <c r="Z3" s="294"/>
      <c r="AA3" s="294"/>
      <c r="AB3" s="294"/>
      <c r="AC3" s="295"/>
      <c r="AD3" s="295"/>
      <c r="AE3" s="296" t="s">
        <v>81</v>
      </c>
      <c r="AF3" s="286" t="s">
        <v>82</v>
      </c>
      <c r="AG3" s="286"/>
      <c r="AH3" s="286"/>
      <c r="AI3" s="286"/>
      <c r="AJ3" s="286"/>
      <c r="AK3" s="286"/>
      <c r="AL3" s="286"/>
      <c r="AM3" s="286"/>
      <c r="AN3" s="287"/>
      <c r="AO3" s="288" t="s">
        <v>83</v>
      </c>
      <c r="AP3" s="289"/>
      <c r="AQ3" s="289"/>
      <c r="AR3" s="289"/>
      <c r="AS3" s="289"/>
      <c r="AT3" s="289"/>
      <c r="AU3" s="289"/>
      <c r="AV3" s="289"/>
      <c r="AW3" s="305" t="s">
        <v>84</v>
      </c>
      <c r="AX3" s="281" t="s">
        <v>78</v>
      </c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303" t="s">
        <v>78</v>
      </c>
      <c r="BL3" s="303" t="s">
        <v>115</v>
      </c>
      <c r="BM3" s="300" t="s">
        <v>128</v>
      </c>
    </row>
    <row r="4" spans="1:65" ht="14.2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285"/>
      <c r="R4" s="12"/>
      <c r="S4" s="12"/>
      <c r="T4" s="13"/>
      <c r="U4" s="14"/>
      <c r="V4" s="290" t="s">
        <v>85</v>
      </c>
      <c r="W4" s="291"/>
      <c r="X4" s="291"/>
      <c r="Y4" s="291"/>
      <c r="Z4" s="291"/>
      <c r="AA4" s="291"/>
      <c r="AB4" s="291"/>
      <c r="AC4" s="291"/>
      <c r="AD4" s="291"/>
      <c r="AE4" s="297"/>
      <c r="AF4" s="15"/>
      <c r="AG4" s="15"/>
      <c r="AH4" s="15"/>
      <c r="AI4" s="15"/>
      <c r="AJ4" s="15"/>
      <c r="AK4" s="15"/>
      <c r="AL4" s="15"/>
      <c r="AM4" s="15"/>
      <c r="AN4" s="15"/>
      <c r="AO4" s="16"/>
      <c r="AP4" s="16"/>
      <c r="AQ4" s="16"/>
      <c r="AR4" s="16"/>
      <c r="AS4" s="16"/>
      <c r="AT4" s="16"/>
      <c r="AU4" s="16"/>
      <c r="AV4" s="16"/>
      <c r="AW4" s="306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304"/>
      <c r="BL4" s="304"/>
      <c r="BM4" s="301"/>
    </row>
    <row r="5" spans="1:65" s="11" customFormat="1" ht="60.75" thickBot="1" x14ac:dyDescent="0.25">
      <c r="A5" s="55" t="s">
        <v>0</v>
      </c>
      <c r="B5" s="56" t="s">
        <v>98</v>
      </c>
      <c r="C5" s="56" t="s">
        <v>86</v>
      </c>
      <c r="D5" s="56" t="s">
        <v>97</v>
      </c>
      <c r="E5" s="56" t="s">
        <v>74</v>
      </c>
      <c r="F5" s="57" t="s">
        <v>9</v>
      </c>
      <c r="G5" s="57" t="s">
        <v>75</v>
      </c>
      <c r="H5" s="56" t="s">
        <v>11</v>
      </c>
      <c r="I5" s="56" t="s">
        <v>12</v>
      </c>
      <c r="J5" s="56" t="s">
        <v>87</v>
      </c>
      <c r="K5" s="56" t="s">
        <v>14</v>
      </c>
      <c r="L5" s="56" t="s">
        <v>7</v>
      </c>
      <c r="M5" s="56" t="s">
        <v>8</v>
      </c>
      <c r="N5" s="56" t="s">
        <v>88</v>
      </c>
      <c r="O5" s="56" t="s">
        <v>77</v>
      </c>
      <c r="P5" s="56" t="s">
        <v>95</v>
      </c>
      <c r="Q5" s="285"/>
      <c r="R5" s="19" t="s">
        <v>35</v>
      </c>
      <c r="S5" s="19" t="s">
        <v>1</v>
      </c>
      <c r="T5" s="20" t="s">
        <v>2</v>
      </c>
      <c r="U5" s="21" t="s">
        <v>3</v>
      </c>
      <c r="V5" s="18" t="s">
        <v>9</v>
      </c>
      <c r="W5" s="20" t="s">
        <v>75</v>
      </c>
      <c r="X5" s="20" t="s">
        <v>11</v>
      </c>
      <c r="Y5" s="18" t="s">
        <v>99</v>
      </c>
      <c r="Z5" s="20" t="s">
        <v>100</v>
      </c>
      <c r="AA5" s="20" t="s">
        <v>101</v>
      </c>
      <c r="AB5" s="20" t="s">
        <v>12</v>
      </c>
      <c r="AC5" s="20" t="s">
        <v>102</v>
      </c>
      <c r="AD5" s="21" t="s">
        <v>89</v>
      </c>
      <c r="AE5" s="297"/>
      <c r="AF5" s="58" t="s">
        <v>90</v>
      </c>
      <c r="AG5" s="22" t="s">
        <v>15</v>
      </c>
      <c r="AH5" s="22" t="s">
        <v>17</v>
      </c>
      <c r="AI5" s="22" t="s">
        <v>18</v>
      </c>
      <c r="AJ5" s="22" t="s">
        <v>79</v>
      </c>
      <c r="AK5" s="22" t="s">
        <v>19</v>
      </c>
      <c r="AL5" s="22" t="s">
        <v>16</v>
      </c>
      <c r="AM5" s="22" t="s">
        <v>20</v>
      </c>
      <c r="AN5" s="22" t="s">
        <v>68</v>
      </c>
      <c r="AO5" s="23" t="s">
        <v>15</v>
      </c>
      <c r="AP5" s="23" t="s">
        <v>17</v>
      </c>
      <c r="AQ5" s="23" t="s">
        <v>18</v>
      </c>
      <c r="AR5" s="23" t="s">
        <v>79</v>
      </c>
      <c r="AS5" s="23" t="s">
        <v>19</v>
      </c>
      <c r="AT5" s="23" t="s">
        <v>16</v>
      </c>
      <c r="AU5" s="23" t="s">
        <v>20</v>
      </c>
      <c r="AV5" s="59" t="s">
        <v>68</v>
      </c>
      <c r="AW5" s="306"/>
      <c r="AX5" s="60" t="s">
        <v>26</v>
      </c>
      <c r="AY5" s="24" t="s">
        <v>21</v>
      </c>
      <c r="AZ5" s="24" t="s">
        <v>4</v>
      </c>
      <c r="BA5" s="24" t="s">
        <v>5</v>
      </c>
      <c r="BB5" s="24" t="s">
        <v>6</v>
      </c>
      <c r="BC5" s="24" t="s">
        <v>22</v>
      </c>
      <c r="BD5" s="24" t="s">
        <v>23</v>
      </c>
      <c r="BE5" s="24" t="s">
        <v>24</v>
      </c>
      <c r="BF5" s="24" t="s">
        <v>94</v>
      </c>
      <c r="BG5" s="24" t="s">
        <v>25</v>
      </c>
      <c r="BH5" s="24" t="s">
        <v>76</v>
      </c>
      <c r="BI5" s="24" t="s">
        <v>87</v>
      </c>
      <c r="BJ5" s="50" t="s">
        <v>14</v>
      </c>
      <c r="BK5" s="304"/>
      <c r="BL5" s="304"/>
      <c r="BM5" s="302"/>
    </row>
    <row r="6" spans="1:65" s="25" customFormat="1" ht="64.150000000000006" customHeight="1" thickBot="1" x14ac:dyDescent="0.25">
      <c r="A6" s="26">
        <v>1</v>
      </c>
      <c r="B6" s="26"/>
      <c r="C6" s="26">
        <f>REQUEST!E5</f>
        <v>0</v>
      </c>
      <c r="D6" s="26" t="str">
        <f>IF(LEN(REQUEST!K64)&lt;3,REQUEST!D64,REQUEST!K64)</f>
        <v>Иное</v>
      </c>
      <c r="E6" s="26" t="str">
        <f>S6</f>
        <v/>
      </c>
      <c r="F6" s="26">
        <f>REQUEST!D61</f>
        <v>0</v>
      </c>
      <c r="G6" s="26">
        <f>REQUEST!F61</f>
        <v>0</v>
      </c>
      <c r="H6" s="26">
        <f>REQUEST!G61</f>
        <v>0</v>
      </c>
      <c r="I6" s="26">
        <f>REQUEST!H61</f>
        <v>0</v>
      </c>
      <c r="J6" s="26">
        <f>REQUEST!J61</f>
        <v>0</v>
      </c>
      <c r="K6" s="26">
        <f>REQUEST!K61</f>
        <v>0</v>
      </c>
      <c r="L6" s="30" t="str">
        <f>REQUEST!E34</f>
        <v>Выберите дату из выпадающего списка или введите вручную</v>
      </c>
      <c r="M6" s="26" t="str">
        <f>REQUEST!E35</f>
        <v>При выборе даты из списка тема семинара выбирается автоматически</v>
      </c>
      <c r="N6" s="26" t="str">
        <f>IF(REQUEST!E36=0,"Не выбрано",REQUEST!E36)</f>
        <v>ВЕБИНАР</v>
      </c>
      <c r="O6" s="26">
        <f>REQUEST!E38</f>
        <v>1</v>
      </c>
      <c r="P6" s="51" t="str">
        <f>IF(REQUEST!E39=0,"Не выбран",REQUEST!E39)</f>
        <v>Выберите способ оплаты из выпадающего списка</v>
      </c>
      <c r="Q6" s="64"/>
      <c r="R6" s="52" t="str">
        <f>IF(REQUEST!E7=0,"",REQUEST!E7)</f>
        <v/>
      </c>
      <c r="S6" s="26" t="str">
        <f>IF(REQUEST!E8=0,R6,REQUEST!E8)</f>
        <v/>
      </c>
      <c r="T6" s="89">
        <f>REQUEST!E9</f>
        <v>0</v>
      </c>
      <c r="U6" s="89">
        <f>REQUEST!E10</f>
        <v>0</v>
      </c>
      <c r="V6" s="26" t="str">
        <f>IF(REQUEST!D13=0,"",REQUEST!D13)</f>
        <v/>
      </c>
      <c r="W6" s="26" t="str">
        <f>IF(REQUEST!F13=0,"",REQUEST!F13)</f>
        <v/>
      </c>
      <c r="X6" s="26" t="str">
        <f>IF(REQUEST!G13=0,"",REQUEST!G13)</f>
        <v/>
      </c>
      <c r="Y6" s="61" t="str">
        <f>V6</f>
        <v/>
      </c>
      <c r="Z6" s="61" t="str">
        <f>W6</f>
        <v/>
      </c>
      <c r="AA6" s="61" t="str">
        <f>X6</f>
        <v/>
      </c>
      <c r="AB6" s="26" t="str">
        <f>IF(REQUEST!H13=0,"",REQUEST!H13)</f>
        <v/>
      </c>
      <c r="AC6" s="62" t="str">
        <f>AB6</f>
        <v/>
      </c>
      <c r="AD6" s="51" t="str">
        <f>IF(REQUEST!I13=0,"",REQUEST!I13)</f>
        <v/>
      </c>
      <c r="AE6" s="63"/>
      <c r="AF6" s="52"/>
      <c r="AG6" s="26" t="str">
        <f>IF(REQUEST!E17=0,"",REQUEST!E17)</f>
        <v/>
      </c>
      <c r="AH6" s="26" t="str">
        <f>IF(REQUEST!F17=0,"",REQUEST!F17)</f>
        <v/>
      </c>
      <c r="AI6" s="26" t="str">
        <f>IF(REQUEST!G17=0,"",REQUEST!G17)</f>
        <v/>
      </c>
      <c r="AJ6" s="26" t="str">
        <f>IF(REQUEST!H17=0,"",REQUEST!H17)</f>
        <v/>
      </c>
      <c r="AK6" s="26" t="str">
        <f>IF(REQUEST!I17=0,"",REQUEST!I17)</f>
        <v/>
      </c>
      <c r="AL6" s="26" t="str">
        <f>IF(REQUEST!J17=0,"",REQUEST!J17)</f>
        <v/>
      </c>
      <c r="AM6" s="26" t="str">
        <f>IF(REQUEST!K17=0,"",REQUEST!K17)</f>
        <v/>
      </c>
      <c r="AN6" s="26" t="str">
        <f>IF(REQUEST!L17=0,"",REQUEST!L17)</f>
        <v/>
      </c>
      <c r="AO6" s="26" t="str">
        <f>IF(REQUEST!E18=0,"",REQUEST!E18)</f>
        <v/>
      </c>
      <c r="AP6" s="26" t="str">
        <f>IF(REQUEST!F18=0,"",REQUEST!F18)</f>
        <v/>
      </c>
      <c r="AQ6" s="26" t="str">
        <f>IF(REQUEST!G18=0,"",REQUEST!G18)</f>
        <v/>
      </c>
      <c r="AR6" s="26" t="str">
        <f>IF(REQUEST!H18=0,"",REQUEST!H18)</f>
        <v/>
      </c>
      <c r="AS6" s="26" t="str">
        <f>IF(REQUEST!I18=0,"",REQUEST!I18)</f>
        <v/>
      </c>
      <c r="AT6" s="26" t="str">
        <f>IF(REQUEST!J18=0,"",REQUEST!J18)</f>
        <v/>
      </c>
      <c r="AU6" s="26" t="str">
        <f>IF(REQUEST!K18=0,"",REQUEST!K18)</f>
        <v/>
      </c>
      <c r="AV6" s="51" t="str">
        <f>IF(REQUEST!L18=0,"",REQUEST!L18)</f>
        <v/>
      </c>
      <c r="AW6" s="65"/>
      <c r="AX6" s="52" t="str">
        <f>IF(REQUEST!E20=0,"",REQUEST!E20)</f>
        <v/>
      </c>
      <c r="AY6" s="26" t="str">
        <f>IF(REQUEST!E21=0,"",REQUEST!E21)</f>
        <v/>
      </c>
      <c r="AZ6" s="26" t="str">
        <f>IF(REQUEST!E22=0,"",REQUEST!E22)</f>
        <v/>
      </c>
      <c r="BA6" s="26" t="str">
        <f>IF(REQUEST!E23=0,"",REQUEST!E23)</f>
        <v/>
      </c>
      <c r="BB6" s="26" t="str">
        <f>IF(REQUEST!E24=0,"",REQUEST!E24)</f>
        <v/>
      </c>
      <c r="BC6" s="26" t="str">
        <f>IF(REQUEST!E25=0,"",REQUEST!E25)</f>
        <v/>
      </c>
      <c r="BD6" s="26" t="str">
        <f>IF(REQUEST!E26=0,"",REQUEST!E26)</f>
        <v/>
      </c>
      <c r="BE6" s="26" t="str">
        <f>IF(REQUEST!E27=0,"",REQUEST!E27)</f>
        <v/>
      </c>
      <c r="BF6" s="26" t="str">
        <f>IF(REQUEST!E28=0,"",REQUEST!E28)</f>
        <v/>
      </c>
      <c r="BG6" s="28" t="str">
        <f>IF(REQUEST!E29=0,"",REQUEST!E29)</f>
        <v/>
      </c>
      <c r="BH6" s="26" t="str">
        <f>IF(REQUEST!E30=0,"",REQUEST!E30)</f>
        <v/>
      </c>
      <c r="BI6" s="29" t="str">
        <f>IF(REQUEST!E31=0,"",REQUEST!E31)</f>
        <v/>
      </c>
      <c r="BJ6" s="51" t="str">
        <f>IF(REQUEST!E32=0,"",REQUEST!E32)</f>
        <v/>
      </c>
      <c r="BK6" s="76"/>
      <c r="BL6" s="77" t="str">
        <f>D9</f>
        <v/>
      </c>
      <c r="BM6" s="84" t="str">
        <f>M33</f>
        <v/>
      </c>
    </row>
    <row r="7" spans="1:65" x14ac:dyDescent="0.25">
      <c r="T7" s="49" t="e">
        <f>LEFTB(T6,9)&amp;RIGHTB(MOD(SUM(MID(T6,{1,2,3,4,5,6,7,8,9},1)*{2,4,10,3,5,9,4,6,8}),11))=T6&amp;""</f>
        <v>#VALUE!</v>
      </c>
      <c r="U7" s="43"/>
      <c r="BG7" s="27"/>
    </row>
    <row r="8" spans="1:65" ht="33" customHeight="1" x14ac:dyDescent="0.25">
      <c r="A8" s="298" t="s">
        <v>107</v>
      </c>
      <c r="B8" s="298"/>
      <c r="C8" s="298"/>
      <c r="D8" s="298"/>
      <c r="E8" s="298"/>
      <c r="F8" s="298"/>
      <c r="G8" s="298"/>
      <c r="H8" s="298"/>
      <c r="I8" s="298"/>
      <c r="J8" s="298"/>
      <c r="T8" s="49"/>
      <c r="U8" s="43"/>
      <c r="BG8" s="27"/>
    </row>
    <row r="9" spans="1:65" x14ac:dyDescent="0.25">
      <c r="A9" t="s">
        <v>111</v>
      </c>
      <c r="D9" t="str">
        <f>M32</f>
        <v/>
      </c>
      <c r="T9" s="49"/>
      <c r="U9" s="43"/>
      <c r="BG9" s="27"/>
    </row>
    <row r="10" spans="1:65" x14ac:dyDescent="0.25">
      <c r="T10" s="49"/>
      <c r="U10" s="43"/>
      <c r="BG10" s="27"/>
    </row>
    <row r="11" spans="1:65" ht="23.25" x14ac:dyDescent="0.25">
      <c r="A11" s="298" t="s">
        <v>112</v>
      </c>
      <c r="B11" s="298"/>
      <c r="C11" s="298"/>
      <c r="D11" s="298"/>
      <c r="E11" s="298"/>
      <c r="F11" s="298"/>
      <c r="G11" s="298"/>
      <c r="H11" s="298"/>
      <c r="I11" s="298"/>
      <c r="J11" s="298"/>
      <c r="T11" s="49"/>
      <c r="U11" s="43"/>
      <c r="BG11" s="27"/>
    </row>
    <row r="12" spans="1:65" x14ac:dyDescent="0.25">
      <c r="A12" t="s">
        <v>110</v>
      </c>
      <c r="D12" t="str">
        <f>M45</f>
        <v/>
      </c>
      <c r="T12" s="49"/>
      <c r="U12" s="43"/>
      <c r="BG12" s="27"/>
    </row>
    <row r="13" spans="1:65" x14ac:dyDescent="0.25">
      <c r="A13" t="s">
        <v>113</v>
      </c>
      <c r="D13" t="str">
        <f>AG6&amp;IF(AH6="","",", "&amp;AH6)&amp;IF(AI6="","",", "&amp;AI6)&amp;IF(AJ6="","",", "&amp;AJ6)&amp;IF(AK6="","",", "&amp;AK6)&amp;IF(AL6="","",", "&amp;AL6)&amp;IF(AM6="","",", "&amp;AM6)&amp;IF(AN6="","",", "&amp;AN6)</f>
        <v/>
      </c>
      <c r="T13" s="49"/>
      <c r="U13" s="43"/>
      <c r="BG13" s="27"/>
    </row>
    <row r="14" spans="1:65" x14ac:dyDescent="0.25">
      <c r="A14" t="s">
        <v>114</v>
      </c>
      <c r="D14" t="str">
        <f>AO6&amp;IF(AP6="","",", "&amp;AP6)&amp;IF(AQ6="","",", "&amp;AQ6)&amp;IF(AR6="","",", "&amp;AR6)&amp;IF(AS6="","",", "&amp;AS6)&amp;IF(AT6="","",", "&amp;AT6)&amp;IF(AU6="","",", "&amp;AU6)&amp;IF(AV6="","",", "&amp;AV6)</f>
        <v/>
      </c>
      <c r="T14" s="49"/>
      <c r="U14" s="43"/>
      <c r="BG14" s="27"/>
    </row>
    <row r="15" spans="1:65" x14ac:dyDescent="0.25">
      <c r="T15" s="49"/>
      <c r="U15" s="43"/>
      <c r="BG15" s="27"/>
    </row>
    <row r="16" spans="1:65" x14ac:dyDescent="0.25">
      <c r="T16" s="49"/>
      <c r="U16" s="43"/>
      <c r="BG16" s="27"/>
    </row>
    <row r="17" spans="1:59" x14ac:dyDescent="0.25">
      <c r="T17" s="49"/>
      <c r="U17" s="43"/>
      <c r="BG17" s="27"/>
    </row>
    <row r="18" spans="1:59" x14ac:dyDescent="0.25">
      <c r="T18" s="49"/>
      <c r="U18" s="43"/>
      <c r="BG18" s="27"/>
    </row>
    <row r="19" spans="1:59" ht="24" thickBot="1" x14ac:dyDescent="0.3">
      <c r="T19" s="44" t="s">
        <v>96</v>
      </c>
      <c r="U19" s="43"/>
    </row>
    <row r="20" spans="1:59" s="31" customFormat="1" ht="20.25" customHeight="1" thickBot="1" x14ac:dyDescent="0.25">
      <c r="A20" s="276" t="str">
        <f>"Список участников семинара от"&amp;" "&amp;REQUEST!$E$8</f>
        <v xml:space="preserve">Список участников семинара от </v>
      </c>
      <c r="B20" s="277"/>
      <c r="C20" s="277"/>
      <c r="D20" s="277"/>
      <c r="E20" s="277"/>
      <c r="F20" s="277"/>
      <c r="G20" s="277"/>
      <c r="H20" s="277"/>
      <c r="I20" s="277"/>
      <c r="J20" s="278"/>
      <c r="T20" s="42"/>
      <c r="U20" s="42"/>
      <c r="X20" s="82"/>
    </row>
    <row r="21" spans="1:59" s="31" customFormat="1" ht="23.25" thickBot="1" x14ac:dyDescent="0.25">
      <c r="A21" s="32" t="s">
        <v>0</v>
      </c>
      <c r="B21" s="279" t="s">
        <v>9</v>
      </c>
      <c r="C21" s="280"/>
      <c r="D21" s="33" t="s">
        <v>10</v>
      </c>
      <c r="E21" s="33" t="s">
        <v>11</v>
      </c>
      <c r="F21" s="279" t="s">
        <v>12</v>
      </c>
      <c r="G21" s="280"/>
      <c r="H21" s="33" t="s">
        <v>13</v>
      </c>
      <c r="I21" s="279" t="s">
        <v>14</v>
      </c>
      <c r="J21" s="280"/>
      <c r="K21" s="83" t="s">
        <v>126</v>
      </c>
      <c r="M21" s="299" t="s">
        <v>108</v>
      </c>
      <c r="N21" s="299"/>
      <c r="O21" s="299"/>
      <c r="P21" s="299"/>
      <c r="Q21" s="299"/>
      <c r="S21" s="72"/>
      <c r="T21" s="72"/>
      <c r="U21" s="72"/>
      <c r="V21" s="72"/>
      <c r="W21" s="72"/>
    </row>
    <row r="22" spans="1:59" s="31" customFormat="1" ht="11.25" x14ac:dyDescent="0.2">
      <c r="A22" s="38">
        <v>1</v>
      </c>
      <c r="B22" s="274" t="str">
        <f>IF(REQUEST!D43=0,"",REQUEST!D43)</f>
        <v/>
      </c>
      <c r="C22" s="274"/>
      <c r="D22" s="34" t="str">
        <f>IF(REQUEST!F43=0,"",REQUEST!F43)</f>
        <v/>
      </c>
      <c r="E22" s="34" t="str">
        <f>IF(REQUEST!G43=0,"",REQUEST!G43)</f>
        <v/>
      </c>
      <c r="F22" s="274" t="str">
        <f>IF(REQUEST!H43=0,"",REQUEST!H43)</f>
        <v/>
      </c>
      <c r="G22" s="274"/>
      <c r="H22" s="34" t="str">
        <f>IF(REQUEST!J43=0,"",REQUEST!J43)</f>
        <v/>
      </c>
      <c r="I22" s="275" t="str">
        <f>IF(REQUEST!K43=0,"",REQUEST!K43)</f>
        <v/>
      </c>
      <c r="J22" s="274"/>
      <c r="K22" s="81" t="str">
        <f>REQUEST!L43</f>
        <v>ВКС</v>
      </c>
      <c r="M22" s="74" t="str">
        <f t="shared" ref="M22:M31" si="0">IF(B22="", "", A22&amp;". "&amp;B22&amp;" "&amp;D22&amp;" "&amp;E22&amp;IF(F22="","",", "&amp;F22)&amp;IF(H22="","",", тел: "&amp;H22)&amp;IF(I22="","",", э-почта: "&amp;I22))</f>
        <v/>
      </c>
      <c r="N22" s="74"/>
      <c r="O22" s="74"/>
      <c r="P22" s="74" t="str">
        <f>IF(LEN(B22)&gt;1,A22&amp;". "&amp;CONCATENATE(B22," ",D22,," ",E22)&amp;" Паспорт: "&amp;K22&amp;CHAR(10),"")</f>
        <v/>
      </c>
    </row>
    <row r="23" spans="1:59" s="31" customFormat="1" ht="11.25" x14ac:dyDescent="0.2">
      <c r="A23" s="36">
        <v>2</v>
      </c>
      <c r="B23" s="269" t="str">
        <f>IF(REQUEST!D44=0,"",REQUEST!D44)</f>
        <v/>
      </c>
      <c r="C23" s="269"/>
      <c r="D23" s="35" t="str">
        <f>IF(REQUEST!F44=0,"",REQUEST!F44)</f>
        <v/>
      </c>
      <c r="E23" s="35" t="str">
        <f>IF(REQUEST!G44=0,"",REQUEST!G44)</f>
        <v/>
      </c>
      <c r="F23" s="269" t="str">
        <f>IF(REQUEST!H44=0,"",REQUEST!H44)</f>
        <v/>
      </c>
      <c r="G23" s="269"/>
      <c r="H23" s="35" t="str">
        <f>IF(REQUEST!J44=0,"",REQUEST!J44)</f>
        <v/>
      </c>
      <c r="I23" s="270" t="str">
        <f>IF(REQUEST!K44=0,"",REQUEST!K44)</f>
        <v/>
      </c>
      <c r="J23" s="269"/>
      <c r="K23" s="81">
        <f>REQUEST!L44</f>
        <v>0</v>
      </c>
      <c r="M23" s="74" t="str">
        <f t="shared" si="0"/>
        <v/>
      </c>
      <c r="N23" s="74"/>
      <c r="O23" s="74"/>
      <c r="P23" s="74" t="str">
        <f t="shared" ref="P23:P31" si="1">IF(LEN(B23)&gt;1,A23&amp;". "&amp;CONCATENATE(B23," ",D23,," ",E23)&amp;" Паспорт: "&amp;K23&amp;CHAR(10),"")</f>
        <v/>
      </c>
    </row>
    <row r="24" spans="1:59" s="31" customFormat="1" ht="11.25" x14ac:dyDescent="0.2">
      <c r="A24" s="36">
        <v>3</v>
      </c>
      <c r="B24" s="269" t="str">
        <f>IF(REQUEST!D45=0,"",REQUEST!D45)</f>
        <v/>
      </c>
      <c r="C24" s="269"/>
      <c r="D24" s="35" t="str">
        <f>IF(REQUEST!F45=0,"",REQUEST!F45)</f>
        <v/>
      </c>
      <c r="E24" s="35" t="str">
        <f>IF(REQUEST!G45=0,"",REQUEST!G45)</f>
        <v/>
      </c>
      <c r="F24" s="269" t="str">
        <f>IF(REQUEST!H45=0,"",REQUEST!H45)</f>
        <v/>
      </c>
      <c r="G24" s="269"/>
      <c r="H24" s="35" t="str">
        <f>IF(REQUEST!J45=0,"",REQUEST!J45)</f>
        <v/>
      </c>
      <c r="I24" s="270" t="str">
        <f>IF(REQUEST!K45=0,"",REQUEST!K45)</f>
        <v/>
      </c>
      <c r="J24" s="269"/>
      <c r="K24" s="81">
        <f>REQUEST!L45</f>
        <v>0</v>
      </c>
      <c r="M24" s="74" t="str">
        <f t="shared" si="0"/>
        <v/>
      </c>
      <c r="N24" s="74"/>
      <c r="O24" s="74"/>
      <c r="P24" s="74" t="str">
        <f t="shared" si="1"/>
        <v/>
      </c>
    </row>
    <row r="25" spans="1:59" s="31" customFormat="1" ht="11.25" x14ac:dyDescent="0.2">
      <c r="A25" s="36">
        <v>4</v>
      </c>
      <c r="B25" s="269" t="str">
        <f>IF(REQUEST!D46=0,"",REQUEST!D46)</f>
        <v/>
      </c>
      <c r="C25" s="269"/>
      <c r="D25" s="35" t="str">
        <f>IF(REQUEST!F46=0,"",REQUEST!F46)</f>
        <v/>
      </c>
      <c r="E25" s="35" t="str">
        <f>IF(REQUEST!G46=0,"",REQUEST!G46)</f>
        <v/>
      </c>
      <c r="F25" s="269" t="str">
        <f>IF(REQUEST!H46=0,"",REQUEST!H46)</f>
        <v/>
      </c>
      <c r="G25" s="269"/>
      <c r="H25" s="35" t="str">
        <f>IF(REQUEST!J46=0,"",REQUEST!J46)</f>
        <v/>
      </c>
      <c r="I25" s="270" t="str">
        <f>IF(REQUEST!K46=0,"",REQUEST!K46)</f>
        <v/>
      </c>
      <c r="J25" s="269"/>
      <c r="K25" s="81">
        <f>REQUEST!L46</f>
        <v>0</v>
      </c>
      <c r="M25" s="74" t="str">
        <f t="shared" si="0"/>
        <v/>
      </c>
      <c r="N25" s="74"/>
      <c r="O25" s="74"/>
      <c r="P25" s="74" t="str">
        <f t="shared" si="1"/>
        <v/>
      </c>
    </row>
    <row r="26" spans="1:59" s="31" customFormat="1" ht="11.25" x14ac:dyDescent="0.2">
      <c r="A26" s="36">
        <v>5</v>
      </c>
      <c r="B26" s="269" t="str">
        <f>IF(REQUEST!D47=0,"",REQUEST!D47)</f>
        <v/>
      </c>
      <c r="C26" s="269"/>
      <c r="D26" s="35" t="str">
        <f>IF(REQUEST!F47=0,"",REQUEST!F47)</f>
        <v/>
      </c>
      <c r="E26" s="35" t="str">
        <f>IF(REQUEST!G47=0,"",REQUEST!G47)</f>
        <v/>
      </c>
      <c r="F26" s="269" t="str">
        <f>IF(REQUEST!H47=0,"",REQUEST!H47)</f>
        <v/>
      </c>
      <c r="G26" s="269"/>
      <c r="H26" s="35" t="str">
        <f>IF(REQUEST!J47=0,"",REQUEST!J47)</f>
        <v/>
      </c>
      <c r="I26" s="270" t="str">
        <f>IF(REQUEST!K47=0,"",REQUEST!K47)</f>
        <v/>
      </c>
      <c r="J26" s="269"/>
      <c r="K26" s="81">
        <f>REQUEST!L47</f>
        <v>0</v>
      </c>
      <c r="M26" s="74" t="str">
        <f t="shared" si="0"/>
        <v/>
      </c>
      <c r="N26" s="74"/>
      <c r="O26" s="74"/>
      <c r="P26" s="74" t="str">
        <f t="shared" si="1"/>
        <v/>
      </c>
    </row>
    <row r="27" spans="1:59" s="31" customFormat="1" ht="11.25" x14ac:dyDescent="0.2">
      <c r="A27" s="36">
        <v>6</v>
      </c>
      <c r="B27" s="269" t="str">
        <f>IF(REQUEST!D48=0,"",REQUEST!D48)</f>
        <v/>
      </c>
      <c r="C27" s="269"/>
      <c r="D27" s="35" t="str">
        <f>IF(REQUEST!F48=0,"",REQUEST!F48)</f>
        <v/>
      </c>
      <c r="E27" s="35" t="str">
        <f>IF(REQUEST!G48=0,"",REQUEST!G48)</f>
        <v/>
      </c>
      <c r="F27" s="269" t="str">
        <f>IF(REQUEST!H48=0,"",REQUEST!H48)</f>
        <v/>
      </c>
      <c r="G27" s="269"/>
      <c r="H27" s="35" t="str">
        <f>IF(REQUEST!J48=0,"",REQUEST!J48)</f>
        <v/>
      </c>
      <c r="I27" s="270" t="str">
        <f>IF(REQUEST!K48=0,"",REQUEST!K48)</f>
        <v/>
      </c>
      <c r="J27" s="269"/>
      <c r="K27" s="81">
        <f>REQUEST!L48</f>
        <v>0</v>
      </c>
      <c r="M27" s="74" t="str">
        <f t="shared" si="0"/>
        <v/>
      </c>
      <c r="N27" s="74"/>
      <c r="O27" s="74"/>
      <c r="P27" s="74" t="str">
        <f t="shared" si="1"/>
        <v/>
      </c>
    </row>
    <row r="28" spans="1:59" s="31" customFormat="1" ht="11.25" x14ac:dyDescent="0.2">
      <c r="A28" s="36">
        <v>7</v>
      </c>
      <c r="B28" s="269" t="str">
        <f>IF(REQUEST!D49=0,"",REQUEST!D49)</f>
        <v/>
      </c>
      <c r="C28" s="269"/>
      <c r="D28" s="35" t="str">
        <f>IF(REQUEST!F49=0,"",REQUEST!F49)</f>
        <v/>
      </c>
      <c r="E28" s="35" t="str">
        <f>IF(REQUEST!G49=0,"",REQUEST!G49)</f>
        <v/>
      </c>
      <c r="F28" s="269" t="str">
        <f>IF(REQUEST!H49=0,"",REQUEST!H49)</f>
        <v/>
      </c>
      <c r="G28" s="269"/>
      <c r="H28" s="35" t="str">
        <f>IF(REQUEST!J49=0,"",REQUEST!J49)</f>
        <v/>
      </c>
      <c r="I28" s="270" t="str">
        <f>IF(REQUEST!K49=0,"",REQUEST!K49)</f>
        <v/>
      </c>
      <c r="J28" s="269"/>
      <c r="K28" s="81">
        <f>REQUEST!L49</f>
        <v>0</v>
      </c>
      <c r="M28" s="74" t="str">
        <f t="shared" si="0"/>
        <v/>
      </c>
      <c r="N28" s="74"/>
      <c r="O28" s="74"/>
      <c r="P28" s="74" t="str">
        <f t="shared" si="1"/>
        <v/>
      </c>
    </row>
    <row r="29" spans="1:59" s="31" customFormat="1" ht="11.25" x14ac:dyDescent="0.2">
      <c r="A29" s="36">
        <v>8</v>
      </c>
      <c r="B29" s="269" t="str">
        <f>IF(REQUEST!D50=0,"",REQUEST!D50)</f>
        <v/>
      </c>
      <c r="C29" s="269"/>
      <c r="D29" s="35" t="str">
        <f>IF(REQUEST!F50=0,"",REQUEST!F50)</f>
        <v/>
      </c>
      <c r="E29" s="35" t="str">
        <f>IF(REQUEST!G50=0,"",REQUEST!G50)</f>
        <v/>
      </c>
      <c r="F29" s="269" t="str">
        <f>IF(REQUEST!H50=0,"",REQUEST!H50)</f>
        <v/>
      </c>
      <c r="G29" s="269"/>
      <c r="H29" s="35" t="str">
        <f>IF(REQUEST!J50=0,"",REQUEST!J50)</f>
        <v/>
      </c>
      <c r="I29" s="270" t="str">
        <f>IF(REQUEST!K50=0,"",REQUEST!K50)</f>
        <v/>
      </c>
      <c r="J29" s="269"/>
      <c r="K29" s="81">
        <f>REQUEST!L50</f>
        <v>0</v>
      </c>
      <c r="M29" s="74" t="str">
        <f t="shared" si="0"/>
        <v/>
      </c>
      <c r="N29" s="74"/>
      <c r="O29" s="74"/>
      <c r="P29" s="74" t="str">
        <f t="shared" si="1"/>
        <v/>
      </c>
    </row>
    <row r="30" spans="1:59" s="31" customFormat="1" ht="11.25" x14ac:dyDescent="0.2">
      <c r="A30" s="36">
        <v>9</v>
      </c>
      <c r="B30" s="269" t="str">
        <f>IF(REQUEST!D51=0,"",REQUEST!D51)</f>
        <v/>
      </c>
      <c r="C30" s="269"/>
      <c r="D30" s="35" t="str">
        <f>IF(REQUEST!F51=0,"",REQUEST!F51)</f>
        <v/>
      </c>
      <c r="E30" s="35" t="str">
        <f>IF(REQUEST!G51=0,"",REQUEST!G51)</f>
        <v/>
      </c>
      <c r="F30" s="269" t="str">
        <f>IF(REQUEST!H51=0,"",REQUEST!H51)</f>
        <v/>
      </c>
      <c r="G30" s="269"/>
      <c r="H30" s="35" t="str">
        <f>IF(REQUEST!J51=0,"",REQUEST!J51)</f>
        <v/>
      </c>
      <c r="I30" s="270" t="str">
        <f>IF(REQUEST!K51=0,"",REQUEST!K51)</f>
        <v/>
      </c>
      <c r="J30" s="269"/>
      <c r="K30" s="81">
        <f>REQUEST!L51</f>
        <v>0</v>
      </c>
      <c r="M30" s="74" t="str">
        <f t="shared" si="0"/>
        <v/>
      </c>
      <c r="N30" s="74"/>
      <c r="O30" s="74"/>
      <c r="P30" s="74" t="str">
        <f t="shared" si="1"/>
        <v/>
      </c>
    </row>
    <row r="31" spans="1:59" s="31" customFormat="1" ht="11.25" x14ac:dyDescent="0.2">
      <c r="A31" s="37">
        <v>10</v>
      </c>
      <c r="B31" s="269" t="str">
        <f>IF(REQUEST!D52=0,"",REQUEST!D52)</f>
        <v/>
      </c>
      <c r="C31" s="269"/>
      <c r="D31" s="35" t="str">
        <f>IF(REQUEST!F52=0,"",REQUEST!F52)</f>
        <v/>
      </c>
      <c r="E31" s="35" t="str">
        <f>IF(REQUEST!G52=0,"",REQUEST!G52)</f>
        <v/>
      </c>
      <c r="F31" s="269" t="str">
        <f>IF(REQUEST!H52=0,"",REQUEST!H52)</f>
        <v/>
      </c>
      <c r="G31" s="269"/>
      <c r="H31" s="35" t="str">
        <f>IF(REQUEST!J52=0,"",REQUEST!J52)</f>
        <v/>
      </c>
      <c r="I31" s="270" t="str">
        <f>IF(REQUEST!K52=0,"",REQUEST!K52)</f>
        <v/>
      </c>
      <c r="J31" s="269"/>
      <c r="K31" s="81">
        <f>REQUEST!L52</f>
        <v>0</v>
      </c>
      <c r="M31" s="74" t="str">
        <f t="shared" si="0"/>
        <v/>
      </c>
      <c r="N31" s="74"/>
      <c r="O31" s="74"/>
      <c r="P31" s="74" t="str">
        <f t="shared" si="1"/>
        <v/>
      </c>
    </row>
    <row r="32" spans="1:59" x14ac:dyDescent="0.25">
      <c r="L32" s="71" t="s">
        <v>105</v>
      </c>
      <c r="M32" t="str">
        <f>M22&amp;IF(M23="","",CHAR(10)&amp;M23)&amp;IF(M24="","",CHAR(10)&amp;M24)&amp;IF(M25="","",CHAR(10)&amp;M25)&amp;IF(M26="","",CHAR(10)&amp;M26)&amp;IF(M27="","",CHAR(10)&amp;M27)&amp;IF(M28="","",CHAR(10)&amp;M28)&amp;IF(M29="","",CHAR(10)&amp;M29)&amp;IF(M30="","",CHAR(10)&amp;M30)&amp;IF(M31="","",CHAR(10)&amp;M31)</f>
        <v/>
      </c>
    </row>
    <row r="33" spans="1:17" ht="15.75" thickBot="1" x14ac:dyDescent="0.3">
      <c r="L33" t="s">
        <v>127</v>
      </c>
      <c r="M33" s="82" t="str">
        <f>P22&amp;P23&amp;P24&amp;P25&amp;P26&amp;P27&amp;P28&amp;P29&amp;P30&amp;P31</f>
        <v/>
      </c>
    </row>
    <row r="34" spans="1:17" x14ac:dyDescent="0.25">
      <c r="A34" s="271" t="str">
        <f>"Список вопросов от"&amp;" "&amp;REQUEST!$E$8</f>
        <v xml:space="preserve">Список вопросов от </v>
      </c>
      <c r="B34" s="272"/>
      <c r="C34" s="272"/>
      <c r="D34" s="272"/>
      <c r="E34" s="272"/>
      <c r="F34" s="272"/>
      <c r="G34" s="272"/>
      <c r="H34" s="272"/>
      <c r="I34" s="272"/>
      <c r="J34" s="273"/>
      <c r="M34" s="299" t="s">
        <v>109</v>
      </c>
      <c r="N34" s="299"/>
      <c r="O34" s="299"/>
      <c r="P34" s="299"/>
      <c r="Q34" s="299"/>
    </row>
    <row r="35" spans="1:17" ht="39.950000000000003" customHeight="1" x14ac:dyDescent="0.25">
      <c r="A35" s="37">
        <v>1</v>
      </c>
      <c r="B35" s="268" t="str">
        <f>IF(REQUEST!D54=0,"",REQUEST!D54)</f>
        <v/>
      </c>
      <c r="C35" s="268"/>
      <c r="D35" s="268"/>
      <c r="E35" s="268"/>
      <c r="F35" s="268"/>
      <c r="G35" s="268"/>
      <c r="H35" s="268"/>
      <c r="I35" s="268"/>
      <c r="J35" s="268"/>
      <c r="M35" s="73" t="str">
        <f t="shared" ref="M35:M44" si="2">IF(B22="", "", B22&amp;" "&amp;LEFT(D22)&amp;"."&amp;LEFT(E22)&amp;".")</f>
        <v/>
      </c>
      <c r="N35" s="73"/>
      <c r="O35" s="73"/>
      <c r="P35" s="73"/>
    </row>
    <row r="36" spans="1:17" ht="39.950000000000003" customHeight="1" x14ac:dyDescent="0.25">
      <c r="A36" s="37">
        <v>2</v>
      </c>
      <c r="B36" s="268" t="str">
        <f>IF(REQUEST!D55=0,"",REQUEST!D55)</f>
        <v/>
      </c>
      <c r="C36" s="268"/>
      <c r="D36" s="268"/>
      <c r="E36" s="268"/>
      <c r="F36" s="268"/>
      <c r="G36" s="268"/>
      <c r="H36" s="268"/>
      <c r="I36" s="268"/>
      <c r="J36" s="268"/>
      <c r="M36" s="73" t="str">
        <f t="shared" si="2"/>
        <v/>
      </c>
      <c r="N36" s="73"/>
      <c r="O36" s="73"/>
      <c r="P36" s="73"/>
    </row>
    <row r="37" spans="1:17" ht="39.950000000000003" customHeight="1" x14ac:dyDescent="0.25">
      <c r="A37" s="37">
        <v>3</v>
      </c>
      <c r="B37" s="268" t="str">
        <f>IF(REQUEST!D56=0,"",REQUEST!D56)</f>
        <v/>
      </c>
      <c r="C37" s="268"/>
      <c r="D37" s="268"/>
      <c r="E37" s="268"/>
      <c r="F37" s="268"/>
      <c r="G37" s="268"/>
      <c r="H37" s="268"/>
      <c r="I37" s="268"/>
      <c r="J37" s="268"/>
      <c r="M37" s="73" t="str">
        <f t="shared" si="2"/>
        <v/>
      </c>
      <c r="N37" s="73"/>
      <c r="O37" s="73"/>
      <c r="P37" s="73"/>
    </row>
    <row r="38" spans="1:17" ht="39.950000000000003" customHeight="1" x14ac:dyDescent="0.25">
      <c r="A38" s="37">
        <v>4</v>
      </c>
      <c r="B38" s="268" t="str">
        <f>IF(REQUEST!D57=0,"",REQUEST!D57)</f>
        <v/>
      </c>
      <c r="C38" s="268"/>
      <c r="D38" s="268"/>
      <c r="E38" s="268"/>
      <c r="F38" s="268"/>
      <c r="G38" s="268"/>
      <c r="H38" s="268"/>
      <c r="I38" s="268"/>
      <c r="J38" s="268"/>
      <c r="M38" s="73" t="str">
        <f t="shared" si="2"/>
        <v/>
      </c>
      <c r="N38" s="73"/>
      <c r="O38" s="73"/>
      <c r="P38" s="73"/>
    </row>
    <row r="39" spans="1:17" ht="39.950000000000003" customHeight="1" x14ac:dyDescent="0.25">
      <c r="A39" s="37">
        <v>5</v>
      </c>
      <c r="B39" s="268" t="str">
        <f>IF(REQUEST!D58=0,"",REQUEST!D58)</f>
        <v/>
      </c>
      <c r="C39" s="268"/>
      <c r="D39" s="268"/>
      <c r="E39" s="268"/>
      <c r="F39" s="268"/>
      <c r="G39" s="268"/>
      <c r="H39" s="268"/>
      <c r="I39" s="268"/>
      <c r="J39" s="268"/>
      <c r="M39" s="73" t="str">
        <f t="shared" si="2"/>
        <v/>
      </c>
      <c r="N39" s="73"/>
      <c r="O39" s="73"/>
      <c r="P39" s="73"/>
    </row>
    <row r="40" spans="1:17" x14ac:dyDescent="0.25">
      <c r="M40" s="73" t="str">
        <f t="shared" si="2"/>
        <v/>
      </c>
      <c r="N40" s="73"/>
      <c r="O40" s="73"/>
      <c r="P40" s="73"/>
    </row>
    <row r="41" spans="1:17" x14ac:dyDescent="0.25">
      <c r="M41" s="73" t="str">
        <f t="shared" si="2"/>
        <v/>
      </c>
      <c r="N41" s="73"/>
      <c r="O41" s="73"/>
      <c r="P41" s="73"/>
    </row>
    <row r="42" spans="1:17" x14ac:dyDescent="0.25">
      <c r="M42" s="73" t="str">
        <f t="shared" si="2"/>
        <v/>
      </c>
      <c r="N42" s="73"/>
      <c r="O42" s="73"/>
      <c r="P42" s="73"/>
    </row>
    <row r="43" spans="1:17" x14ac:dyDescent="0.25">
      <c r="M43" s="73" t="str">
        <f t="shared" si="2"/>
        <v/>
      </c>
      <c r="N43" s="73"/>
      <c r="O43" s="73"/>
      <c r="P43" s="73"/>
    </row>
    <row r="44" spans="1:17" x14ac:dyDescent="0.25">
      <c r="M44" s="73" t="str">
        <f t="shared" si="2"/>
        <v/>
      </c>
      <c r="N44" s="73"/>
      <c r="O44" s="73"/>
      <c r="P44" s="73"/>
    </row>
    <row r="45" spans="1:17" x14ac:dyDescent="0.25">
      <c r="L45" s="71" t="s">
        <v>105</v>
      </c>
      <c r="M45" s="75" t="str">
        <f>M35&amp;IF(M36="","",", "&amp;M36)&amp;IF(M37="","",", "&amp;M37)&amp;IF(M38="","",", "&amp;M38)&amp;IF(M39="","",", "&amp;M39)&amp;IF(M40="","",", "&amp;M40)&amp;IF(M41="","",", "&amp;M41)&amp;IF(M42="","",", "&amp;M42)&amp;IF(M43="","",", "&amp;M43)&amp;IF(M44="","",", "&amp;M44)</f>
        <v/>
      </c>
    </row>
  </sheetData>
  <dataConsolidate/>
  <mergeCells count="56">
    <mergeCell ref="BM3:BM5"/>
    <mergeCell ref="M34:Q34"/>
    <mergeCell ref="BL3:BL5"/>
    <mergeCell ref="AW3:AW5"/>
    <mergeCell ref="BK3:BK5"/>
    <mergeCell ref="A20:J20"/>
    <mergeCell ref="B21:C21"/>
    <mergeCell ref="F21:G21"/>
    <mergeCell ref="I21:J21"/>
    <mergeCell ref="AX3:BJ3"/>
    <mergeCell ref="A3:P3"/>
    <mergeCell ref="Q3:Q5"/>
    <mergeCell ref="AF3:AN3"/>
    <mergeCell ref="AO3:AV3"/>
    <mergeCell ref="V4:AD4"/>
    <mergeCell ref="R3:AD3"/>
    <mergeCell ref="AE3:AE5"/>
    <mergeCell ref="A8:J8"/>
    <mergeCell ref="A11:J11"/>
    <mergeCell ref="M21:Q21"/>
    <mergeCell ref="B22:C22"/>
    <mergeCell ref="F22:G22"/>
    <mergeCell ref="I22:J22"/>
    <mergeCell ref="B23:C23"/>
    <mergeCell ref="F23:G23"/>
    <mergeCell ref="I23:J23"/>
    <mergeCell ref="B24:C24"/>
    <mergeCell ref="F24:G24"/>
    <mergeCell ref="I24:J24"/>
    <mergeCell ref="B25:C25"/>
    <mergeCell ref="F25:G25"/>
    <mergeCell ref="I25:J25"/>
    <mergeCell ref="B26:C26"/>
    <mergeCell ref="F26:G26"/>
    <mergeCell ref="I26:J26"/>
    <mergeCell ref="B27:C27"/>
    <mergeCell ref="F27:G27"/>
    <mergeCell ref="I27:J27"/>
    <mergeCell ref="B28:C28"/>
    <mergeCell ref="F28:G28"/>
    <mergeCell ref="I28:J28"/>
    <mergeCell ref="B29:C29"/>
    <mergeCell ref="F29:G29"/>
    <mergeCell ref="I29:J29"/>
    <mergeCell ref="B39:J39"/>
    <mergeCell ref="B30:C30"/>
    <mergeCell ref="F30:G30"/>
    <mergeCell ref="I30:J30"/>
    <mergeCell ref="B31:C31"/>
    <mergeCell ref="F31:G31"/>
    <mergeCell ref="I31:J31"/>
    <mergeCell ref="A34:J34"/>
    <mergeCell ref="B35:J35"/>
    <mergeCell ref="B36:J36"/>
    <mergeCell ref="B37:J37"/>
    <mergeCell ref="B38:J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REQUEST</vt:lpstr>
      <vt:lpstr>План-график</vt:lpstr>
      <vt:lpstr>S</vt:lpstr>
      <vt:lpstr>F</vt:lpstr>
      <vt:lpstr>REQUEST!Область_печати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SHALAEV</dc:creator>
  <cp:lastModifiedBy>УЦ</cp:lastModifiedBy>
  <cp:lastPrinted>2025-08-21T07:28:58Z</cp:lastPrinted>
  <dcterms:created xsi:type="dcterms:W3CDTF">2017-10-28T07:19:43Z</dcterms:created>
  <dcterms:modified xsi:type="dcterms:W3CDTF">2026-05-29T12:35:02Z</dcterms:modified>
</cp:coreProperties>
</file>